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newbruns-fp1\Projects\PA 2016-X-23938\PRG - SRP - Solar Registration Program\Reporting - Solar\Monthly Reports\2022 Monthly\(12) December 2022\To be Posted on Website\"/>
    </mc:Choice>
  </mc:AlternateContent>
  <xr:revisionPtr revIDLastSave="0" documentId="8_{E87F1398-D847-4E16-87B8-F391102D757E}" xr6:coauthVersionLast="47" xr6:coauthVersionMax="47"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Type'!$A$1:$N$40</definedName>
    <definedName name="_xlnm.Print_Area" localSheetId="0">'Pipeline - Solar Summary'!$A$1:$AA$30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3" i="12" l="1"/>
  <c r="I33" i="12"/>
  <c r="R33" i="12" s="1"/>
  <c r="H33" i="12"/>
  <c r="G46" i="12"/>
  <c r="F46" i="12"/>
  <c r="E46" i="12"/>
  <c r="D46" i="12"/>
  <c r="I31" i="12"/>
  <c r="R31" i="12" s="1"/>
  <c r="H31" i="12"/>
  <c r="Q31" i="12" s="1"/>
  <c r="I36" i="12"/>
  <c r="R36" i="12" s="1"/>
  <c r="H36" i="12"/>
  <c r="Q36" i="12" s="1"/>
  <c r="I37" i="12"/>
  <c r="R37" i="12" s="1"/>
  <c r="H37" i="12"/>
  <c r="Q37" i="12" s="1"/>
  <c r="O46" i="12" l="1"/>
  <c r="N46" i="12"/>
  <c r="L46" i="12"/>
  <c r="K46" i="12"/>
  <c r="C46" i="12"/>
  <c r="B46" i="12"/>
  <c r="I28" i="12"/>
  <c r="R28" i="12" s="1"/>
  <c r="H28" i="12"/>
  <c r="Q28" i="12" s="1"/>
  <c r="I35" i="12"/>
  <c r="R35" i="12" s="1"/>
  <c r="H35" i="12"/>
  <c r="Q35" i="12" s="1"/>
  <c r="U1" i="1"/>
  <c r="A2" i="8"/>
  <c r="A2" i="12"/>
  <c r="A2" i="13"/>
  <c r="M16" i="8"/>
  <c r="M15" i="8"/>
  <c r="L16" i="8"/>
  <c r="L15" i="8"/>
  <c r="M9" i="8"/>
  <c r="M8" i="8"/>
  <c r="L9" i="8"/>
  <c r="L8" i="8"/>
  <c r="K30" i="13"/>
  <c r="J30" i="13"/>
  <c r="C31" i="13"/>
  <c r="D30" i="13" s="1"/>
  <c r="B31" i="13"/>
  <c r="K23" i="13"/>
  <c r="K22" i="13"/>
  <c r="K21" i="13"/>
  <c r="K20" i="13"/>
  <c r="K19" i="13"/>
  <c r="K18" i="13"/>
  <c r="K17" i="13"/>
  <c r="K16" i="13"/>
  <c r="K15" i="13"/>
  <c r="K14" i="13"/>
  <c r="K13" i="13"/>
  <c r="J23" i="13"/>
  <c r="J22" i="13"/>
  <c r="J21" i="13"/>
  <c r="J20" i="13"/>
  <c r="J19" i="13"/>
  <c r="J18" i="13"/>
  <c r="J17" i="13"/>
  <c r="J16" i="13"/>
  <c r="J15" i="13"/>
  <c r="J14" i="13"/>
  <c r="J13" i="13"/>
  <c r="C24" i="13"/>
  <c r="D23" i="13" s="1"/>
  <c r="B24" i="13"/>
  <c r="I27" i="12"/>
  <c r="R27" i="12" s="1"/>
  <c r="H27" i="12"/>
  <c r="Q27" i="12" s="1"/>
  <c r="D14" i="12"/>
  <c r="C14" i="12"/>
  <c r="I17" i="8"/>
  <c r="J16" i="8" s="1"/>
  <c r="H17" i="8"/>
  <c r="I10" i="8"/>
  <c r="J9" i="8" s="1"/>
  <c r="H10" i="8"/>
  <c r="I44" i="12"/>
  <c r="R44" i="12" s="1"/>
  <c r="I41" i="12"/>
  <c r="R41" i="12" s="1"/>
  <c r="I40" i="12"/>
  <c r="R40" i="12" s="1"/>
  <c r="I34" i="12"/>
  <c r="R34" i="12" s="1"/>
  <c r="I32" i="12"/>
  <c r="R32" i="12" s="1"/>
  <c r="I30" i="12"/>
  <c r="R30" i="12" s="1"/>
  <c r="I29" i="12"/>
  <c r="R29" i="12" s="1"/>
  <c r="I24" i="12"/>
  <c r="R24" i="12" s="1"/>
  <c r="H44" i="12"/>
  <c r="Q44" i="12" s="1"/>
  <c r="H41" i="12"/>
  <c r="Q41" i="12" s="1"/>
  <c r="H40" i="12"/>
  <c r="Q40" i="12" s="1"/>
  <c r="H34" i="12"/>
  <c r="Q34" i="12" s="1"/>
  <c r="H32" i="12"/>
  <c r="Q32" i="12" s="1"/>
  <c r="H30" i="12"/>
  <c r="Q30" i="12" s="1"/>
  <c r="H29" i="12"/>
  <c r="Q29" i="12" s="1"/>
  <c r="H24" i="12"/>
  <c r="Q24" i="12" s="1"/>
  <c r="F35" i="13"/>
  <c r="G50" i="13"/>
  <c r="F50" i="13"/>
  <c r="C50" i="13"/>
  <c r="B50" i="13"/>
  <c r="K49" i="13"/>
  <c r="K50" i="13" s="1"/>
  <c r="J49" i="13"/>
  <c r="J50" i="13" s="1"/>
  <c r="R46" i="12" l="1"/>
  <c r="Q46" i="12"/>
  <c r="I46" i="12"/>
  <c r="H46" i="12"/>
  <c r="D20" i="13"/>
  <c r="D13" i="13"/>
  <c r="D17" i="13"/>
  <c r="D21" i="13"/>
  <c r="D16" i="13"/>
  <c r="D14" i="13"/>
  <c r="D18" i="13"/>
  <c r="D22" i="13"/>
  <c r="D15" i="13"/>
  <c r="D19" i="13"/>
  <c r="J15" i="8"/>
  <c r="J8" i="8"/>
  <c r="K31" i="13"/>
  <c r="L30" i="13" s="1"/>
  <c r="J31" i="13"/>
  <c r="G24" i="13"/>
  <c r="F24" i="13"/>
  <c r="Z24" i="1"/>
  <c r="C6" i="13" s="1"/>
  <c r="Y24" i="1"/>
  <c r="B6" i="13" s="1"/>
  <c r="Z20" i="1"/>
  <c r="C5" i="13" s="1"/>
  <c r="Y20" i="1"/>
  <c r="B5" i="13" s="1"/>
  <c r="Z13" i="1"/>
  <c r="Y13" i="1"/>
  <c r="Z10" i="1"/>
  <c r="Y10" i="1"/>
  <c r="Z7" i="1"/>
  <c r="Y7" i="1"/>
  <c r="Z5" i="1"/>
  <c r="Y5" i="1"/>
  <c r="V16" i="1"/>
  <c r="V28" i="1" s="1"/>
  <c r="U16" i="1"/>
  <c r="U28" i="1" s="1"/>
  <c r="R16" i="1"/>
  <c r="Q16" i="1"/>
  <c r="Q28" i="1" s="1"/>
  <c r="H23" i="13" l="1"/>
  <c r="H19" i="13"/>
  <c r="H15" i="13"/>
  <c r="H18" i="13"/>
  <c r="H14" i="13"/>
  <c r="H17" i="13"/>
  <c r="H13" i="13"/>
  <c r="H16" i="13"/>
  <c r="H22" i="13"/>
  <c r="H21" i="13"/>
  <c r="H20" i="13"/>
  <c r="D24" i="13"/>
  <c r="R28" i="1"/>
  <c r="H24" i="13" l="1"/>
  <c r="S10" i="1"/>
  <c r="S13" i="1"/>
  <c r="S7" i="1"/>
  <c r="S5" i="1"/>
  <c r="S16" i="1"/>
  <c r="G31" i="13"/>
  <c r="D31" i="13" s="1"/>
  <c r="F31" i="13"/>
  <c r="L31" i="13" l="1"/>
  <c r="H31" i="13" l="1"/>
  <c r="N16" i="1"/>
  <c r="N28" i="1" s="1"/>
  <c r="M16" i="1"/>
  <c r="M28" i="1" s="1"/>
  <c r="E17" i="8" l="1"/>
  <c r="D17" i="8"/>
  <c r="E10" i="8"/>
  <c r="D10" i="8"/>
  <c r="K39" i="13"/>
  <c r="K38" i="13"/>
  <c r="J39" i="13"/>
  <c r="J38" i="13"/>
  <c r="G40" i="13"/>
  <c r="F40" i="13"/>
  <c r="C40" i="13"/>
  <c r="D39" i="13" s="1"/>
  <c r="B40" i="13"/>
  <c r="D50" i="13"/>
  <c r="J10" i="8" l="1"/>
  <c r="E6" i="12"/>
  <c r="F8" i="8"/>
  <c r="F9" i="8"/>
  <c r="E7" i="12"/>
  <c r="E8" i="12"/>
  <c r="E5" i="12"/>
  <c r="E10" i="12"/>
  <c r="E13" i="12"/>
  <c r="E11" i="12"/>
  <c r="E9" i="12"/>
  <c r="E12" i="12"/>
  <c r="K40" i="13"/>
  <c r="M17" i="8"/>
  <c r="N15" i="8" s="1"/>
  <c r="L10" i="8"/>
  <c r="Z16" i="1"/>
  <c r="C4" i="13" s="1"/>
  <c r="Y16" i="1"/>
  <c r="L17" i="8"/>
  <c r="M10" i="8"/>
  <c r="N8" i="8" s="1"/>
  <c r="J40" i="13"/>
  <c r="J24" i="13"/>
  <c r="K24" i="13"/>
  <c r="L19" i="13" s="1"/>
  <c r="E14" i="12" l="1"/>
  <c r="J17" i="8"/>
  <c r="B4" i="13"/>
  <c r="B7" i="13" s="1"/>
  <c r="L13" i="13"/>
  <c r="L21" i="13"/>
  <c r="N9" i="8"/>
  <c r="N10" i="8" s="1"/>
  <c r="L20" i="13"/>
  <c r="L22" i="13"/>
  <c r="N16" i="8"/>
  <c r="N17" i="8" s="1"/>
  <c r="L15" i="13"/>
  <c r="L14" i="13"/>
  <c r="L17" i="13"/>
  <c r="L16" i="13"/>
  <c r="L18" i="13"/>
  <c r="L23" i="13"/>
  <c r="C7" i="13"/>
  <c r="D4" i="13" s="1"/>
  <c r="Z28" i="1"/>
  <c r="D40" i="13"/>
  <c r="F10" i="8"/>
  <c r="Y28" i="1"/>
  <c r="L24" i="13" l="1"/>
  <c r="D5" i="13"/>
  <c r="AA24" i="1"/>
  <c r="AA20" i="1"/>
  <c r="D6" i="13"/>
  <c r="AA16" i="1"/>
  <c r="D7" i="13" l="1"/>
  <c r="J16" i="1"/>
  <c r="I16" i="1"/>
  <c r="I28" i="1" s="1"/>
  <c r="J28" i="1" l="1"/>
  <c r="K16" i="1" l="1"/>
  <c r="S20" i="1"/>
  <c r="S24" i="1"/>
  <c r="K5" i="1"/>
  <c r="AA13" i="1"/>
  <c r="K13" i="1"/>
  <c r="AA10" i="1"/>
  <c r="K24" i="1"/>
  <c r="K10" i="1"/>
  <c r="AA7" i="1"/>
  <c r="K20" i="1"/>
  <c r="K7" i="1"/>
  <c r="AA5" i="1"/>
  <c r="S28" i="1" l="1"/>
  <c r="K28" i="1"/>
  <c r="AA28" i="1"/>
  <c r="C16" i="1" l="1"/>
  <c r="C28" i="1" s="1"/>
  <c r="F16" i="1" l="1"/>
  <c r="F28" i="1" s="1"/>
  <c r="E16" i="1"/>
  <c r="E28" i="1" s="1"/>
  <c r="B16" i="1" l="1"/>
  <c r="B28" i="1" s="1"/>
</calcChain>
</file>

<file path=xl/sharedStrings.xml><?xml version="1.0" encoding="utf-8"?>
<sst xmlns="http://schemas.openxmlformats.org/spreadsheetml/2006/main" count="305" uniqueCount="145">
  <si>
    <t>Interconnection Type</t>
  </si>
  <si>
    <t>Project Pipeline Qty</t>
  </si>
  <si>
    <t>Grid Supply</t>
  </si>
  <si>
    <t>Description</t>
  </si>
  <si>
    <t>Project Qty</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</si>
  <si>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</si>
  <si>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</si>
  <si>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</si>
  <si>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</si>
  <si>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</si>
  <si>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</si>
  <si>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</si>
  <si>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</si>
  <si>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</si>
  <si>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</si>
  <si>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</si>
  <si>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</si>
  <si>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</si>
  <si>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</si>
  <si>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</si>
  <si>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</si>
  <si>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</si>
  <si>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</si>
  <si>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</si>
  <si>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</si>
  <si>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</si>
  <si>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</si>
  <si>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</si>
  <si>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</si>
  <si>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</si>
  <si>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</si>
  <si>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</si>
  <si>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</si>
  <si>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</si>
  <si>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</si>
  <si>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</si>
  <si>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</si>
  <si>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</si>
  <si>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</si>
  <si>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</si>
  <si>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</si>
  <si>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</si>
  <si>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</si>
  <si>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</si>
  <si>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</si>
  <si>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</si>
  <si>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</si>
  <si>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</si>
  <si>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</si>
  <si>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</si>
  <si>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</si>
  <si>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</si>
  <si>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</si>
  <si>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</si>
  <si>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</si>
  <si>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</si>
  <si>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</si>
  <si>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</si>
  <si>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</si>
  <si>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</si>
  <si>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</si>
  <si>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</si>
  <si>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</si>
  <si>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</si>
  <si>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</si>
  <si>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</si>
  <si>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</si>
  <si>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</si>
  <si>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</si>
  <si>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</si>
  <si>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</si>
  <si>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</si>
  <si>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</si>
  <si>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</si>
  <si>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</si>
  <si>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</si>
  <si>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</si>
  <si>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</si>
  <si>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</si>
  <si>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</si>
  <si>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</si>
  <si>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</si>
  <si>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</si>
  <si>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</si>
  <si>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</si>
  <si>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</si>
  <si>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</si>
  <si>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</si>
  <si>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</si>
  <si>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</si>
  <si>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</si>
  <si>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</si>
  <si>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</si>
  <si>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</si>
  <si>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</si>
  <si>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</si>
  <si>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</si>
  <si>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</si>
  <si>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</si>
  <si>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</si>
  <si>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ADI Solar Project Pipeline by Interconnection Type </t>
  </si>
  <si>
    <t>Total BTM, Grid &amp;                     Community Solar                (SRP, TI &amp; ADI)</t>
  </si>
  <si>
    <t>ADI Program</t>
  </si>
  <si>
    <t>Interim Subsection 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</si>
  <si>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</si>
  <si>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</si>
  <si>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</si>
  <si>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</si>
  <si>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</si>
  <si>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</si>
  <si>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</si>
  <si>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</si>
  <si>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</si>
  <si>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</si>
  <si>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</si>
  <si>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</si>
  <si>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</si>
  <si>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</si>
  <si>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</si>
  <si>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</si>
  <si>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</si>
  <si>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</si>
  <si>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</si>
  <si>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</si>
  <si>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Rooftop</t>
  </si>
  <si>
    <t>as of 03/31/2022</t>
  </si>
  <si>
    <t xml:space="preserve">Previously Reported in SRP through 02/28/2022                                    </t>
  </si>
  <si>
    <t xml:space="preserve">TI &amp; ADI Solar Project Pipeline by Interconnection Type </t>
  </si>
  <si>
    <t>New Jersey Solar Project Pipeline (TI &amp; ADI) by Interconnection Type</t>
  </si>
  <si>
    <t>TI &amp; ADI Program</t>
  </si>
  <si>
    <t>TI &amp; ADI Programs</t>
  </si>
  <si>
    <t>TI &amp; ADI Registration Program Status Definitions</t>
  </si>
  <si>
    <t>ADI Project Pipeline by Market Segment</t>
  </si>
  <si>
    <t>Ground Mount - PUBLIC</t>
  </si>
  <si>
    <t>Rooftop - PUBLIC</t>
  </si>
  <si>
    <t>Other</t>
  </si>
  <si>
    <t>Farmland</t>
  </si>
  <si>
    <t>Ground Mount - Other</t>
  </si>
  <si>
    <t>Ground Mount - PUBLIC - Historic Fill</t>
  </si>
  <si>
    <t>as of 12/31/2022</t>
  </si>
  <si>
    <t xml:space="preserve">Previously Reported through 11/30/2022                       </t>
  </si>
  <si>
    <r>
      <t xml:space="preserve">Note: </t>
    </r>
    <r>
      <rPr>
        <sz val="11"/>
        <color theme="1"/>
        <rFont val="Arial"/>
        <family val="2"/>
      </rPr>
      <t>subsection t Application was accepted in December</t>
    </r>
  </si>
  <si>
    <t>NJSTRE1550963611</t>
  </si>
  <si>
    <t>Acceptance Date</t>
  </si>
  <si>
    <t xml:space="preserve"> Application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</si>
</sst>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_(* #,##0_);_(* \(#,##0\);_(* &quot;-&quot;??_);_(@_)"/>
    <numFmt numFmtId="166" formatCode="0.0%"/>
    <numFmt numFmtId="167" formatCode="mm/dd/yy;@"/>
    <numFmt numFmtId="168" formatCode="[$-409]mmm\-yy;@"/>
  </numFmts>
  <fonts count="56"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
      <i/>
      <sz val="12"/>
      <color theme="2" tint="-0.499984740745262"/>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28">
    <xf numFmtId="0" fontId="0" fillId="0" borderId="0" xfId="0"/>
    <xf numFmtId="0" fontId="1" fillId="0" borderId="0" xfId="0" applyFont="1"/>
    <xf numFmtId="0" fontId="3" fillId="0" borderId="0" xfId="0" applyFont="1" applyAlignment="1">
      <alignment horizontal="right" vertical="center" wrapText="1"/>
    </xf>
    <xf numFmtId="3" fontId="3" fillId="0" borderId="0" xfId="0" applyNumberFormat="1" applyFont="1" applyAlignment="1">
      <alignment horizontal="center" vertical="center"/>
    </xf>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Alignment="1">
      <alignment vertical="center"/>
    </xf>
    <xf numFmtId="0" fontId="7" fillId="4" borderId="0" xfId="1" applyFont="1" applyFill="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xf numFmtId="0" fontId="0" fillId="4" borderId="0" xfId="0" applyFill="1"/>
    <xf numFmtId="0" fontId="0" fillId="0" borderId="10" xfId="0" applyBorder="1"/>
    <xf numFmtId="0" fontId="8" fillId="0" borderId="0" xfId="0" applyFont="1"/>
    <xf numFmtId="0" fontId="9" fillId="4" borderId="0" xfId="0" applyFont="1" applyFill="1"/>
    <xf numFmtId="0" fontId="8" fillId="0" borderId="0" xfId="0" applyFont="1" applyAlignment="1">
      <alignment horizontal="center"/>
    </xf>
    <xf numFmtId="0" fontId="8" fillId="5" borderId="1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0" fontId="0" fillId="0" borderId="28" xfId="0" applyBorder="1"/>
    <xf numFmtId="0" fontId="7" fillId="5" borderId="0" xfId="3" applyFont="1" applyFill="1" applyAlignment="1">
      <alignment horizontal="left" vertical="center"/>
    </xf>
    <xf numFmtId="0" fontId="19" fillId="0" borderId="0" xfId="0" applyFont="1"/>
    <xf numFmtId="3" fontId="40" fillId="0" borderId="0" xfId="0" applyNumberFormat="1" applyFont="1" applyAlignment="1">
      <alignment horizontal="center" vertical="center"/>
    </xf>
    <xf numFmtId="9" fontId="1" fillId="0" borderId="0" xfId="0" applyNumberFormat="1" applyFont="1"/>
    <xf numFmtId="0" fontId="7" fillId="5" borderId="0" xfId="2" applyFont="1" applyFill="1" applyAlignment="1">
      <alignmen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166" fontId="13" fillId="5" borderId="1" xfId="55" applyNumberFormat="1" applyFont="1" applyFill="1" applyBorder="1" applyAlignment="1">
      <alignment horizontal="center"/>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Alignment="1">
      <alignment wrapText="1"/>
    </xf>
    <xf numFmtId="0" fontId="48" fillId="0" borderId="0" xfId="0" applyFont="1" applyAlignment="1">
      <alignment horizontal="center" vertical="center" wrapText="1"/>
    </xf>
    <xf numFmtId="3" fontId="48" fillId="0" borderId="0" xfId="0" applyNumberFormat="1" applyFont="1" applyAlignment="1">
      <alignment horizontal="center" vertical="center"/>
    </xf>
    <xf numFmtId="10" fontId="48" fillId="0" borderId="0" xfId="0" applyNumberFormat="1" applyFont="1" applyAlignment="1">
      <alignment horizontal="center" vertical="center"/>
    </xf>
    <xf numFmtId="4" fontId="6" fillId="0" borderId="0" xfId="2" applyNumberFormat="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2" fillId="0" borderId="0" xfId="0" applyFont="1"/>
    <xf numFmtId="0" fontId="14" fillId="0" borderId="0" xfId="3" applyFont="1" applyAlignment="1">
      <alignment horizontal="center" vertical="center"/>
    </xf>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167"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xf numFmtId="0" fontId="7" fillId="43" borderId="0" xfId="3" applyFont="1" applyFill="1" applyAlignment="1">
      <alignment horizontal="left" vertical="center"/>
    </xf>
    <xf numFmtId="0" fontId="7" fillId="0" borderId="0" xfId="3" applyFont="1" applyAlignment="1">
      <alignment vertical="center"/>
    </xf>
    <xf numFmtId="0" fontId="47" fillId="0" borderId="0" xfId="0" applyFont="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41" fillId="0" borderId="0" xfId="0" applyNumberFormat="1" applyFont="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37" fontId="0" fillId="0" borderId="0" xfId="0" applyNumberFormat="1"/>
    <xf numFmtId="37" fontId="6" fillId="5" borderId="0" xfId="2" applyNumberFormat="1" applyFill="1"/>
    <xf numFmtId="37" fontId="19" fillId="0" borderId="0" xfId="0" applyNumberFormat="1" applyFont="1"/>
    <xf numFmtId="43" fontId="38" fillId="5" borderId="1" xfId="2" applyNumberFormat="1" applyFont="1" applyFill="1" applyBorder="1" applyAlignment="1">
      <alignment horizontal="center" vertical="center" wrapText="1"/>
    </xf>
    <xf numFmtId="3" fontId="50" fillId="5" borderId="3" xfId="0" applyNumberFormat="1" applyFont="1" applyFill="1" applyBorder="1" applyAlignment="1">
      <alignment horizontal="center" vertical="center"/>
    </xf>
    <xf numFmtId="0" fontId="14" fillId="6" borderId="1" xfId="2" applyFont="1" applyFill="1" applyBorder="1" applyAlignment="1">
      <alignment horizontal="center"/>
    </xf>
    <xf numFmtId="0" fontId="53" fillId="0" borderId="0" xfId="2" applyFont="1" applyAlignment="1">
      <alignment vertical="center"/>
    </xf>
    <xf numFmtId="0" fontId="13" fillId="6" borderId="1" xfId="2" applyFont="1" applyFill="1" applyBorder="1" applyAlignment="1">
      <alignment horizontal="center" vertical="center" wrapText="1"/>
    </xf>
    <xf numFmtId="3" fontId="13" fillId="6" borderId="1" xfId="2"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46" borderId="1" xfId="2" applyFont="1" applyFill="1" applyBorder="1" applyAlignment="1">
      <alignment horizontal="center" vertical="center" wrapText="1"/>
    </xf>
    <xf numFmtId="0" fontId="43" fillId="6" borderId="1" xfId="4" applyFont="1" applyFill="1" applyBorder="1" applyAlignment="1">
      <alignment horizontal="left" wrapText="1"/>
    </xf>
    <xf numFmtId="166" fontId="6" fillId="0" borderId="0" xfId="55" applyNumberFormat="1" applyFont="1" applyFill="1" applyBorder="1" applyAlignment="1">
      <alignment horizontal="center"/>
    </xf>
    <xf numFmtId="0" fontId="43" fillId="47" borderId="2" xfId="4" applyFont="1" applyFill="1" applyBorder="1" applyAlignment="1">
      <alignment horizontal="left" wrapText="1"/>
    </xf>
    <xf numFmtId="3" fontId="6" fillId="5" borderId="1" xfId="2" applyNumberFormat="1" applyFill="1" applyBorder="1"/>
    <xf numFmtId="3" fontId="6" fillId="8" borderId="1" xfId="2" applyNumberFormat="1" applyFill="1" applyBorder="1"/>
    <xf numFmtId="3" fontId="13" fillId="0" borderId="1" xfId="2" applyNumberFormat="1" applyFont="1" applyBorder="1"/>
    <xf numFmtId="0" fontId="43" fillId="0" borderId="0" xfId="4" applyFont="1" applyAlignment="1">
      <alignment horizontal="left" wrapText="1"/>
    </xf>
    <xf numFmtId="3" fontId="6" fillId="0" borderId="0" xfId="2" applyNumberFormat="1"/>
    <xf numFmtId="3" fontId="13" fillId="0" borderId="0" xfId="2" applyNumberFormat="1" applyFont="1"/>
    <xf numFmtId="0" fontId="43" fillId="47" borderId="1" xfId="4" applyFont="1" applyFill="1" applyBorder="1" applyAlignment="1">
      <alignment horizontal="left" wrapText="1"/>
    </xf>
    <xf numFmtId="0" fontId="43" fillId="47" borderId="3" xfId="4" applyFont="1" applyFill="1" applyBorder="1" applyAlignment="1">
      <alignment horizontal="left" wrapText="1"/>
    </xf>
    <xf numFmtId="3" fontId="13" fillId="6" borderId="1" xfId="55" applyNumberFormat="1" applyFont="1" applyFill="1" applyBorder="1" applyAlignment="1">
      <alignment horizontal="right"/>
    </xf>
    <xf numFmtId="3" fontId="13" fillId="0" borderId="1" xfId="55" applyNumberFormat="1" applyFont="1" applyFill="1" applyBorder="1" applyAlignment="1">
      <alignment horizontal="right"/>
    </xf>
    <xf numFmtId="3" fontId="13" fillId="46" borderId="1" xfId="2" applyNumberFormat="1" applyFont="1" applyFill="1" applyBorder="1" applyAlignment="1">
      <alignment horizontal="right"/>
    </xf>
    <xf numFmtId="0" fontId="53" fillId="45" borderId="0" xfId="2" applyFont="1" applyFill="1" applyAlignment="1">
      <alignment horizontal="center" vertical="center"/>
    </xf>
    <xf numFmtId="0" fontId="13" fillId="0" borderId="0" xfId="2" applyFont="1" applyAlignment="1">
      <alignment horizontal="center"/>
    </xf>
    <xf numFmtId="0" fontId="13" fillId="0" borderId="0" xfId="2" applyFont="1" applyAlignment="1">
      <alignment horizontal="center" vertical="center"/>
    </xf>
    <xf numFmtId="0" fontId="13" fillId="0" borderId="0" xfId="2" applyFont="1" applyAlignment="1">
      <alignment horizontal="center" vertical="center" wrapText="1"/>
    </xf>
    <xf numFmtId="4" fontId="13" fillId="0" borderId="0" xfId="55" applyNumberFormat="1" applyFont="1" applyFill="1" applyBorder="1" applyAlignment="1">
      <alignment horizontal="right"/>
    </xf>
    <xf numFmtId="0" fontId="14" fillId="0" borderId="0" xfId="2" applyFont="1"/>
    <xf numFmtId="3" fontId="5" fillId="0" borderId="0" xfId="0" applyNumberFormat="1" applyFont="1" applyAlignment="1">
      <alignment horizontal="center" vertical="center"/>
    </xf>
    <xf numFmtId="166" fontId="49" fillId="0" borderId="1" xfId="0" applyNumberFormat="1" applyFont="1" applyBorder="1" applyAlignment="1">
      <alignment horizontal="center" vertical="center"/>
    </xf>
    <xf numFmtId="166" fontId="48" fillId="6" borderId="1" xfId="0" applyNumberFormat="1" applyFont="1" applyFill="1" applyBorder="1" applyAlignment="1">
      <alignment horizontal="center" vertical="center"/>
    </xf>
    <xf numFmtId="3" fontId="6" fillId="8" borderId="1" xfId="55" applyNumberFormat="1" applyFont="1" applyFill="1" applyBorder="1" applyAlignment="1">
      <alignment horizontal="right"/>
    </xf>
    <xf numFmtId="3" fontId="6" fillId="0" borderId="0" xfId="55" applyNumberFormat="1" applyFont="1" applyFill="1" applyBorder="1" applyAlignment="1">
      <alignment horizontal="right"/>
    </xf>
    <xf numFmtId="3" fontId="6" fillId="0" borderId="0" xfId="2" applyNumberFormat="1" applyAlignment="1">
      <alignment horizontal="right"/>
    </xf>
    <xf numFmtId="3" fontId="6" fillId="8" borderId="1" xfId="55" applyNumberFormat="1" applyFont="1" applyFill="1" applyBorder="1" applyAlignment="1">
      <alignment horizontal="left"/>
    </xf>
    <xf numFmtId="3" fontId="6" fillId="0" borderId="0" xfId="2" applyNumberFormat="1" applyAlignment="1">
      <alignment horizontal="left"/>
    </xf>
    <xf numFmtId="3" fontId="13" fillId="5" borderId="1" xfId="2" applyNumberFormat="1" applyFont="1" applyFill="1" applyBorder="1"/>
    <xf numFmtId="0" fontId="2" fillId="43" borderId="0" xfId="0" applyFont="1" applyFill="1" applyAlignment="1">
      <alignment vertical="center"/>
    </xf>
    <xf numFmtId="0" fontId="2" fillId="0" borderId="18" xfId="0" applyFont="1" applyBorder="1" applyAlignment="1">
      <alignment vertical="center"/>
    </xf>
    <xf numFmtId="0" fontId="7" fillId="5" borderId="18" xfId="2" applyFont="1" applyFill="1" applyBorder="1" applyAlignment="1">
      <alignment vertical="center"/>
    </xf>
    <xf numFmtId="0" fontId="7" fillId="0" borderId="0" xfId="3" applyFont="1" applyAlignment="1">
      <alignment horizontal="center" vertical="center"/>
    </xf>
    <xf numFmtId="0" fontId="13" fillId="0" borderId="0" xfId="2" applyFont="1"/>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3" fontId="5" fillId="3" borderId="14"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0" fontId="35" fillId="0" borderId="0" xfId="0" applyFont="1" applyAlignment="1">
      <alignment horizontal="center" wrapText="1"/>
    </xf>
    <xf numFmtId="0" fontId="35" fillId="0" borderId="18" xfId="0" applyFont="1" applyBorder="1" applyAlignment="1">
      <alignment horizontal="center" wrapText="1"/>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3" fontId="55" fillId="0" borderId="3" xfId="0" applyNumberFormat="1" applyFont="1" applyBorder="1" applyAlignment="1">
      <alignment horizontal="center" vertical="center"/>
    </xf>
    <xf numFmtId="3" fontId="55" fillId="0" borderId="14" xfId="0" applyNumberFormat="1" applyFont="1" applyBorder="1" applyAlignment="1">
      <alignment horizontal="center" vertical="center"/>
    </xf>
    <xf numFmtId="3" fontId="55"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4" xfId="0" applyNumberFormat="1"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3" fillId="7" borderId="1" xfId="0" applyNumberFormat="1" applyFont="1" applyFill="1" applyBorder="1" applyAlignment="1">
      <alignment horizontal="center" vertical="center"/>
    </xf>
    <xf numFmtId="3" fontId="41" fillId="3" borderId="1" xfId="0" applyNumberFormat="1" applyFont="1" applyFill="1" applyBorder="1" applyAlignment="1">
      <alignment horizontal="center" vertical="center"/>
    </xf>
    <xf numFmtId="0" fontId="2" fillId="43" borderId="0" xfId="0" applyFont="1" applyFill="1" applyAlignment="1">
      <alignment horizontal="left" vertical="center"/>
    </xf>
    <xf numFmtId="0" fontId="2" fillId="0" borderId="18" xfId="0" applyFont="1" applyBorder="1" applyAlignment="1">
      <alignment horizontal="left"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1" fillId="0" borderId="0" xfId="0" applyFont="1" applyAlignment="1">
      <alignment horizontal="left" vertical="top" wrapText="1"/>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7" fillId="43" borderId="0" xfId="2" applyFont="1" applyFill="1" applyAlignment="1">
      <alignment horizontal="left" vertic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0" fontId="46" fillId="0" borderId="0" xfId="2" applyFont="1" applyAlignment="1">
      <alignment horizontal="center" wrapText="1"/>
    </xf>
    <xf numFmtId="0" fontId="17" fillId="0" borderId="0" xfId="2" applyFont="1" applyAlignment="1">
      <alignment horizontal="center" wrapText="1"/>
    </xf>
    <xf numFmtId="0" fontId="17" fillId="0" borderId="18" xfId="2" applyFont="1" applyBorder="1" applyAlignment="1">
      <alignment horizontal="center" wrapText="1"/>
    </xf>
    <xf numFmtId="0" fontId="46" fillId="0" borderId="18" xfId="2" applyFont="1" applyBorder="1" applyAlignment="1">
      <alignment horizontal="center" wrapText="1"/>
    </xf>
    <xf numFmtId="0" fontId="51" fillId="3" borderId="1" xfId="0"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3" fontId="46" fillId="8" borderId="1" xfId="2" applyNumberFormat="1" applyFont="1" applyFill="1" applyBorder="1" applyAlignment="1">
      <alignment horizontal="center"/>
    </xf>
    <xf numFmtId="0" fontId="13" fillId="5" borderId="29" xfId="2" applyFont="1" applyFill="1" applyBorder="1" applyAlignment="1">
      <alignment horizontal="left" vertical="center"/>
    </xf>
    <xf numFmtId="0" fontId="13" fillId="5" borderId="30" xfId="2" applyFont="1" applyFill="1" applyBorder="1" applyAlignment="1">
      <alignment horizontal="left" vertical="center"/>
    </xf>
    <xf numFmtId="0" fontId="13" fillId="5" borderId="31" xfId="2" applyFont="1" applyFill="1" applyBorder="1" applyAlignment="1">
      <alignment horizontal="left" vertical="center"/>
    </xf>
    <xf numFmtId="0" fontId="13" fillId="6" borderId="1" xfId="2" applyFont="1" applyFill="1" applyBorder="1" applyAlignment="1">
      <alignment horizontal="center" vertical="center" wrapText="1"/>
    </xf>
    <xf numFmtId="0" fontId="13" fillId="5" borderId="1" xfId="2" applyFont="1" applyFill="1" applyBorder="1" applyAlignment="1">
      <alignment horizontal="center" vertical="center"/>
    </xf>
    <xf numFmtId="0" fontId="13" fillId="5" borderId="1" xfId="2" applyFont="1" applyFill="1" applyBorder="1" applyAlignment="1">
      <alignment horizontal="center"/>
    </xf>
    <xf numFmtId="0" fontId="7" fillId="0" borderId="0" xfId="2" applyFont="1" applyAlignment="1">
      <alignment horizontal="center" vertical="center"/>
    </xf>
    <xf numFmtId="0" fontId="53" fillId="45" borderId="0" xfId="2" applyFont="1" applyFill="1" applyAlignment="1">
      <alignment horizontal="center" vertical="center"/>
    </xf>
    <xf numFmtId="0" fontId="52" fillId="0" borderId="0" xfId="0" applyFont="1" applyAlignment="1">
      <alignment horizontal="left" vertical="top" wrapText="1"/>
    </xf>
    <xf numFmtId="0" fontId="38" fillId="0" borderId="0" xfId="0" applyFont="1" applyAlignment="1">
      <alignment horizontal="left" vertical="top" wrapText="1"/>
    </xf>
    <xf numFmtId="0" fontId="13" fillId="6" borderId="1" xfId="2" applyFont="1" applyFill="1" applyBorder="1" applyAlignment="1">
      <alignment horizontal="center"/>
    </xf>
    <xf numFmtId="0" fontId="13" fillId="46" borderId="1" xfId="2" applyFont="1" applyFill="1" applyBorder="1" applyAlignment="1">
      <alignment horizontal="center" vertical="center" wrapText="1"/>
    </xf>
    <xf numFmtId="168" fontId="6" fillId="47" borderId="1" xfId="2" applyNumberFormat="1" applyFill="1" applyBorder="1" applyAlignment="1">
      <alignment horizontal="center" vertical="center"/>
    </xf>
    <xf numFmtId="0" fontId="13" fillId="6" borderId="1" xfId="2" applyFont="1" applyFill="1" applyBorder="1" applyAlignment="1">
      <alignment horizontal="center" vertical="center"/>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2" xfId="3" applyFont="1" applyFill="1" applyBorder="1" applyAlignment="1">
      <alignment horizontal="center" vertical="center"/>
    </xf>
    <xf numFmtId="0" fontId="14" fillId="8" borderId="13" xfId="3" applyFont="1" applyFill="1" applyBorder="1" applyAlignment="1">
      <alignment horizontal="center" vertical="center"/>
    </xf>
    <xf numFmtId="0" fontId="14" fillId="8" borderId="5" xfId="3" applyFont="1" applyFill="1" applyBorder="1" applyAlignment="1">
      <alignment horizontal="center" vertical="center"/>
    </xf>
    <xf numFmtId="0" fontId="8" fillId="0" borderId="1" xfId="0" applyFont="1" applyBorder="1" applyAlignment="1">
      <alignment horizontal="left" vertical="center"/>
    </xf>
    <xf numFmtId="0" fontId="8" fillId="4" borderId="1" xfId="0" applyFont="1" applyFill="1" applyBorder="1" applyAlignment="1">
      <alignment horizontal="left" vertical="center" wrapText="1"/>
    </xf>
    <xf numFmtId="0" fontId="8" fillId="4" borderId="1" xfId="0" applyFont="1" applyFill="1" applyBorder="1" applyAlignment="1">
      <alignment horizontal="left" vertical="center"/>
    </xf>
    <xf numFmtId="0" fontId="8" fillId="5" borderId="1" xfId="0" applyFont="1" applyFill="1" applyBorder="1" applyAlignment="1">
      <alignment horizontal="left" vertical="center"/>
    </xf>
    <xf numFmtId="0" fontId="8" fillId="0" borderId="1" xfId="0" applyFont="1" applyBorder="1" applyAlignment="1">
      <alignment horizontal="left" vertical="center" wrapText="1"/>
    </xf>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66" fontId="48" fillId="0" borderId="0" xfId="0" applyNumberFormat="1" applyFont="1" applyFill="1" applyBorder="1" applyAlignment="1">
      <alignment horizontal="center" vertical="center"/>
    </xf>
    <xf numFmtId="0" fontId="6" fillId="0" borderId="0" xfId="2" applyFill="1"/>
    <xf numFmtId="0" fontId="46" fillId="0" borderId="0" xfId="2" applyFont="1" applyFill="1" applyBorder="1" applyAlignment="1">
      <alignment horizontal="center"/>
    </xf>
    <xf numFmtId="3" fontId="46" fillId="0" borderId="0" xfId="2" applyNumberFormat="1" applyFont="1" applyFill="1" applyBorder="1" applyAlignment="1">
      <alignment horizontal="center"/>
    </xf>
    <xf numFmtId="0" fontId="17" fillId="0" borderId="0" xfId="2" applyFont="1" applyFill="1" applyBorder="1" applyAlignment="1">
      <alignment horizontal="center"/>
    </xf>
    <xf numFmtId="164" fontId="17" fillId="0" borderId="0" xfId="2" applyNumberFormat="1" applyFont="1" applyFill="1" applyBorder="1" applyAlignment="1">
      <alignment horizontal="center"/>
    </xf>
    <xf numFmtId="0" fontId="48"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0" fontId="51" fillId="3" borderId="4" xfId="0" applyFont="1" applyFill="1" applyBorder="1" applyAlignment="1">
      <alignment horizontal="center" vertical="center"/>
    </xf>
    <xf numFmtId="0" fontId="49" fillId="0" borderId="0" xfId="0" applyFont="1" applyFill="1" applyBorder="1" applyAlignment="1">
      <alignment vertical="center" wrapText="1"/>
    </xf>
    <xf numFmtId="3" fontId="49" fillId="0" borderId="0" xfId="0" applyNumberFormat="1" applyFont="1" applyFill="1" applyBorder="1" applyAlignment="1">
      <alignment horizontal="center" vertical="center"/>
    </xf>
    <xf numFmtId="10" fontId="49" fillId="0" borderId="0" xfId="0" applyNumberFormat="1" applyFont="1" applyFill="1" applyBorder="1" applyAlignment="1">
      <alignment horizontal="center" vertical="center"/>
    </xf>
    <xf numFmtId="0" fontId="6" fillId="0" borderId="0" xfId="2" applyFill="1" applyBorder="1"/>
    <xf numFmtId="14" fontId="49" fillId="0" borderId="1" xfId="0" applyNumberFormat="1" applyFont="1" applyBorder="1" applyAlignment="1">
      <alignment horizontal="center" vertical="center"/>
    </xf>
    <xf numFmtId="3" fontId="17" fillId="8" borderId="1" xfId="2" applyNumberFormat="1" applyFont="1" applyFill="1" applyBorder="1" applyAlignment="1">
      <alignment horizont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FFCC"/>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32"/>
  <sheetViews>
    <sheetView showGridLines="0" tabSelected="1" topLeftCell="G1" zoomScale="85" zoomScaleNormal="85" workbookViewId="0">
      <selection activeCell="H1" sqref="H1"/>
    </sheetView>
  </sheetViews>
  <sheetFormatPr defaultRowHeight="14.4" x14ac:dyDescent="0.3"/>
  <cols>
    <col min="1" max="1" width="23.109375" hidden="1" customWidth="1"/>
    <col min="2" max="2" width="16.44140625" hidden="1" customWidth="1"/>
    <col min="3" max="3" width="17.5546875" hidden="1" customWidth="1"/>
    <col min="4" max="4" width="0.5546875" hidden="1" customWidth="1"/>
    <col min="5" max="5" width="16.6640625" style="44" hidden="1" customWidth="1"/>
    <col min="6" max="6" width="17.6640625" style="44" hidden="1" customWidth="1"/>
    <col min="7" max="7" width="1" customWidth="1"/>
    <col min="8" max="8" width="24.109375" customWidth="1"/>
    <col min="9" max="9" width="16.33203125" customWidth="1"/>
    <col min="10" max="10" width="17.5546875" customWidth="1"/>
    <col min="11" max="11" width="17.21875" bestFit="1" customWidth="1"/>
    <col min="12" max="12" width="0.5546875" customWidth="1"/>
    <col min="13" max="13" width="16.6640625" style="44" customWidth="1"/>
    <col min="14" max="14" width="17.6640625" style="44" customWidth="1"/>
    <col min="15" max="15" width="3" customWidth="1"/>
    <col min="16" max="16" width="24.109375" customWidth="1"/>
    <col min="17" max="17" width="16.33203125" customWidth="1"/>
    <col min="18" max="18" width="17.5546875" customWidth="1"/>
    <col min="19" max="19" width="17.21875" bestFit="1" customWidth="1"/>
    <col min="20" max="20" width="0.5546875" customWidth="1"/>
    <col min="21" max="21" width="16.6640625" style="44" customWidth="1"/>
    <col min="22" max="22" width="17.6640625" style="44" customWidth="1"/>
    <col min="23" max="23" width="3" customWidth="1"/>
    <col min="24" max="24" width="27.33203125" customWidth="1"/>
    <col min="25" max="25" width="16.77734375" customWidth="1"/>
    <col min="26" max="26" width="17" customWidth="1"/>
    <col min="27" max="27" width="17.21875" bestFit="1" customWidth="1"/>
  </cols>
  <sheetData>
    <row r="1" spans="1:27" ht="32.4" customHeight="1" x14ac:dyDescent="0.3">
      <c r="A1" s="258" t="s">
        <v>52</v>
      </c>
      <c r="B1" s="258"/>
      <c r="C1" s="258"/>
      <c r="E1" s="223" t="s">
        <v>126</v>
      </c>
      <c r="F1" s="223"/>
      <c r="H1" s="196" t="s">
        <v>53</v>
      </c>
      <c r="I1" s="196"/>
      <c r="J1" s="196"/>
      <c r="K1" s="196"/>
      <c r="M1" s="223" t="s">
        <v>140</v>
      </c>
      <c r="N1" s="223"/>
      <c r="P1" s="230" t="s">
        <v>100</v>
      </c>
      <c r="Q1" s="230"/>
      <c r="R1" s="230"/>
      <c r="S1" s="230"/>
      <c r="U1" s="223" t="str">
        <f>M1</f>
        <v xml:space="preserve">Previously Reported through 11/30/2022                       </v>
      </c>
      <c r="V1" s="223"/>
      <c r="X1" s="230" t="s">
        <v>127</v>
      </c>
      <c r="Y1" s="230"/>
      <c r="Z1" s="230"/>
      <c r="AA1" s="230"/>
    </row>
    <row r="2" spans="1:27" ht="30" customHeight="1" x14ac:dyDescent="0.3">
      <c r="A2" s="259" t="s">
        <v>125</v>
      </c>
      <c r="B2" s="259"/>
      <c r="C2" s="259"/>
      <c r="E2" s="224"/>
      <c r="F2" s="224"/>
      <c r="H2" s="197" t="s">
        <v>139</v>
      </c>
      <c r="I2" s="197"/>
      <c r="J2" s="197"/>
      <c r="K2" s="197"/>
      <c r="M2" s="224"/>
      <c r="N2" s="224"/>
      <c r="P2" s="231"/>
      <c r="Q2" s="231"/>
      <c r="R2" s="231"/>
      <c r="S2" s="231"/>
      <c r="U2" s="224"/>
      <c r="V2" s="224"/>
      <c r="X2" s="231"/>
      <c r="Y2" s="231"/>
      <c r="Z2" s="231"/>
      <c r="AA2" s="231"/>
    </row>
    <row r="3" spans="1:27" ht="24.6" customHeight="1" x14ac:dyDescent="0.3">
      <c r="A3" s="263" t="s">
        <v>0</v>
      </c>
      <c r="B3" s="245" t="s">
        <v>1</v>
      </c>
      <c r="C3" s="247" t="s">
        <v>76</v>
      </c>
      <c r="D3" s="1"/>
      <c r="E3" s="40" t="s">
        <v>41</v>
      </c>
      <c r="F3" s="39" t="s">
        <v>44</v>
      </c>
      <c r="G3" s="1"/>
      <c r="H3" s="263" t="s">
        <v>0</v>
      </c>
      <c r="I3" s="245" t="s">
        <v>1</v>
      </c>
      <c r="J3" s="247" t="s">
        <v>77</v>
      </c>
      <c r="K3" s="38" t="s">
        <v>39</v>
      </c>
      <c r="L3" s="1"/>
      <c r="M3" s="40" t="s">
        <v>41</v>
      </c>
      <c r="N3" s="39" t="s">
        <v>44</v>
      </c>
      <c r="O3" s="1"/>
      <c r="P3" s="263" t="s">
        <v>0</v>
      </c>
      <c r="Q3" s="245" t="s">
        <v>1</v>
      </c>
      <c r="R3" s="247" t="s">
        <v>77</v>
      </c>
      <c r="S3" s="38" t="s">
        <v>39</v>
      </c>
      <c r="T3" s="1"/>
      <c r="U3" s="40" t="s">
        <v>41</v>
      </c>
      <c r="V3" s="39" t="s">
        <v>44</v>
      </c>
      <c r="W3" s="1"/>
      <c r="X3" s="228" t="s">
        <v>0</v>
      </c>
      <c r="Y3" s="237" t="s">
        <v>1</v>
      </c>
      <c r="Z3" s="232" t="s">
        <v>78</v>
      </c>
      <c r="AA3" s="88" t="s">
        <v>39</v>
      </c>
    </row>
    <row r="4" spans="1:27" ht="22.2" customHeight="1" x14ac:dyDescent="0.3">
      <c r="A4" s="264"/>
      <c r="B4" s="246"/>
      <c r="C4" s="248"/>
      <c r="D4" s="1"/>
      <c r="E4" s="43" t="s">
        <v>42</v>
      </c>
      <c r="F4" s="41" t="s">
        <v>43</v>
      </c>
      <c r="G4" s="1"/>
      <c r="H4" s="264"/>
      <c r="I4" s="246"/>
      <c r="J4" s="248"/>
      <c r="K4" s="42" t="s">
        <v>40</v>
      </c>
      <c r="L4" s="1"/>
      <c r="M4" s="43" t="s">
        <v>42</v>
      </c>
      <c r="N4" s="41" t="s">
        <v>43</v>
      </c>
      <c r="O4" s="1"/>
      <c r="P4" s="264"/>
      <c r="Q4" s="246"/>
      <c r="R4" s="248"/>
      <c r="S4" s="42" t="s">
        <v>40</v>
      </c>
      <c r="T4" s="1"/>
      <c r="U4" s="43" t="s">
        <v>42</v>
      </c>
      <c r="V4" s="41" t="s">
        <v>43</v>
      </c>
      <c r="W4" s="1"/>
      <c r="X4" s="229"/>
      <c r="Y4" s="238"/>
      <c r="Z4" s="233"/>
      <c r="AA4" s="89" t="s">
        <v>40</v>
      </c>
    </row>
    <row r="5" spans="1:27" ht="22.2" customHeight="1" x14ac:dyDescent="0.3">
      <c r="A5" s="36" t="s">
        <v>34</v>
      </c>
      <c r="B5" s="225">
        <v>0</v>
      </c>
      <c r="C5" s="227">
        <v>0</v>
      </c>
      <c r="E5" s="260">
        <v>0</v>
      </c>
      <c r="F5" s="260">
        <v>0</v>
      </c>
      <c r="H5" s="36" t="s">
        <v>34</v>
      </c>
      <c r="I5" s="225">
        <v>0</v>
      </c>
      <c r="J5" s="227">
        <v>0</v>
      </c>
      <c r="K5" s="235">
        <f>J5/$J$28</f>
        <v>0</v>
      </c>
      <c r="M5" s="239">
        <v>295</v>
      </c>
      <c r="N5" s="240">
        <v>2585.29</v>
      </c>
      <c r="P5" s="36" t="s">
        <v>34</v>
      </c>
      <c r="Q5" s="225">
        <v>13377</v>
      </c>
      <c r="R5" s="227">
        <v>117675.86</v>
      </c>
      <c r="S5" s="235">
        <f>R5/$R$28</f>
        <v>0.6398523502895096</v>
      </c>
      <c r="U5" s="242">
        <v>12671</v>
      </c>
      <c r="V5" s="243">
        <v>111118.12</v>
      </c>
      <c r="X5" s="36" t="s">
        <v>34</v>
      </c>
      <c r="Y5" s="225">
        <f>SUM(B5+I5+Q5)</f>
        <v>13377</v>
      </c>
      <c r="Z5" s="225">
        <f>SUM(C5+J5+R5)</f>
        <v>117675.86</v>
      </c>
      <c r="AA5" s="235">
        <f>Z5/$J$28</f>
        <v>0.23899232837693843</v>
      </c>
    </row>
    <row r="6" spans="1:27" ht="23.4" customHeight="1" x14ac:dyDescent="0.3">
      <c r="A6" s="37" t="s">
        <v>33</v>
      </c>
      <c r="B6" s="226"/>
      <c r="C6" s="226"/>
      <c r="E6" s="261"/>
      <c r="F6" s="261"/>
      <c r="H6" s="37" t="s">
        <v>33</v>
      </c>
      <c r="I6" s="226"/>
      <c r="J6" s="226"/>
      <c r="K6" s="236"/>
      <c r="M6" s="241"/>
      <c r="N6" s="241"/>
      <c r="P6" s="37" t="s">
        <v>33</v>
      </c>
      <c r="Q6" s="226"/>
      <c r="R6" s="226"/>
      <c r="S6" s="236"/>
      <c r="U6" s="244"/>
      <c r="V6" s="244"/>
      <c r="X6" s="37" t="s">
        <v>33</v>
      </c>
      <c r="Y6" s="226"/>
      <c r="Z6" s="226"/>
      <c r="AA6" s="236"/>
    </row>
    <row r="7" spans="1:27" ht="15.6" x14ac:dyDescent="0.3">
      <c r="A7" s="34" t="s">
        <v>9</v>
      </c>
      <c r="B7" s="225">
        <v>0</v>
      </c>
      <c r="C7" s="225">
        <v>0</v>
      </c>
      <c r="E7" s="260">
        <v>0</v>
      </c>
      <c r="F7" s="260">
        <v>0</v>
      </c>
      <c r="H7" s="34" t="s">
        <v>9</v>
      </c>
      <c r="I7" s="225">
        <v>25</v>
      </c>
      <c r="J7" s="225">
        <v>1505.61</v>
      </c>
      <c r="K7" s="234">
        <f>J7/$J$28</f>
        <v>3.0577999559773961E-3</v>
      </c>
      <c r="M7" s="239">
        <v>106</v>
      </c>
      <c r="N7" s="239">
        <v>4440.29</v>
      </c>
      <c r="P7" s="34" t="s">
        <v>9</v>
      </c>
      <c r="Q7" s="225">
        <v>106</v>
      </c>
      <c r="R7" s="225">
        <v>3633.7</v>
      </c>
      <c r="S7" s="234">
        <f>R7/$R$28</f>
        <v>1.9757930685588284E-2</v>
      </c>
      <c r="U7" s="242">
        <v>87</v>
      </c>
      <c r="V7" s="242">
        <v>2846.73</v>
      </c>
      <c r="X7" s="34" t="s">
        <v>9</v>
      </c>
      <c r="Y7" s="225">
        <f>SUM(B7+I7+Q7)</f>
        <v>131</v>
      </c>
      <c r="Z7" s="225">
        <f>SUM(C7+J7+R7)</f>
        <v>5139.3099999999995</v>
      </c>
      <c r="AA7" s="234">
        <f>Z7/$J$28</f>
        <v>1.0437617903543542E-2</v>
      </c>
    </row>
    <row r="8" spans="1:27" ht="15.6" x14ac:dyDescent="0.3">
      <c r="A8" s="35" t="s">
        <v>35</v>
      </c>
      <c r="B8" s="227"/>
      <c r="C8" s="227"/>
      <c r="E8" s="262"/>
      <c r="F8" s="262"/>
      <c r="H8" s="35" t="s">
        <v>35</v>
      </c>
      <c r="I8" s="227"/>
      <c r="J8" s="227"/>
      <c r="K8" s="235"/>
      <c r="M8" s="240"/>
      <c r="N8" s="240"/>
      <c r="P8" s="35" t="s">
        <v>35</v>
      </c>
      <c r="Q8" s="227"/>
      <c r="R8" s="227"/>
      <c r="S8" s="235"/>
      <c r="U8" s="243"/>
      <c r="V8" s="243"/>
      <c r="X8" s="35" t="s">
        <v>35</v>
      </c>
      <c r="Y8" s="227"/>
      <c r="Z8" s="227"/>
      <c r="AA8" s="235"/>
    </row>
    <row r="9" spans="1:27" ht="15.6" x14ac:dyDescent="0.3">
      <c r="A9" s="35" t="s">
        <v>37</v>
      </c>
      <c r="B9" s="226"/>
      <c r="C9" s="226"/>
      <c r="E9" s="261"/>
      <c r="F9" s="261"/>
      <c r="H9" s="35" t="s">
        <v>37</v>
      </c>
      <c r="I9" s="226"/>
      <c r="J9" s="226"/>
      <c r="K9" s="236"/>
      <c r="M9" s="241"/>
      <c r="N9" s="241"/>
      <c r="P9" s="35" t="s">
        <v>37</v>
      </c>
      <c r="Q9" s="226"/>
      <c r="R9" s="226"/>
      <c r="S9" s="236"/>
      <c r="U9" s="244"/>
      <c r="V9" s="244"/>
      <c r="X9" s="35" t="s">
        <v>37</v>
      </c>
      <c r="Y9" s="226"/>
      <c r="Z9" s="226"/>
      <c r="AA9" s="236"/>
    </row>
    <row r="10" spans="1:27" ht="15.6" x14ac:dyDescent="0.3">
      <c r="A10" s="34" t="s">
        <v>9</v>
      </c>
      <c r="B10" s="225">
        <v>0</v>
      </c>
      <c r="C10" s="225">
        <v>0</v>
      </c>
      <c r="E10" s="260">
        <v>0</v>
      </c>
      <c r="F10" s="260">
        <v>0</v>
      </c>
      <c r="H10" s="34" t="s">
        <v>9</v>
      </c>
      <c r="I10" s="225">
        <v>162</v>
      </c>
      <c r="J10" s="225">
        <v>67789.36</v>
      </c>
      <c r="K10" s="234">
        <f>J10/$J$28</f>
        <v>0.13767595992570178</v>
      </c>
      <c r="M10" s="239">
        <v>254</v>
      </c>
      <c r="N10" s="239">
        <v>105707.73</v>
      </c>
      <c r="P10" s="34" t="s">
        <v>9</v>
      </c>
      <c r="Q10" s="225">
        <v>62</v>
      </c>
      <c r="R10" s="225">
        <v>22463.82</v>
      </c>
      <c r="S10" s="234">
        <f>R10/$R$28</f>
        <v>0.12214508586111451</v>
      </c>
      <c r="U10" s="242">
        <v>53</v>
      </c>
      <c r="V10" s="242">
        <v>19283.93</v>
      </c>
      <c r="X10" s="34" t="s">
        <v>9</v>
      </c>
      <c r="Y10" s="225">
        <f>SUM(B10+I10+Q10)</f>
        <v>224</v>
      </c>
      <c r="Z10" s="225">
        <f>SUM(C10+J10+R10)</f>
        <v>90253.18</v>
      </c>
      <c r="AA10" s="234">
        <f>Z10/$J$28</f>
        <v>0.18329857654427109</v>
      </c>
    </row>
    <row r="11" spans="1:27" ht="15.6" x14ac:dyDescent="0.3">
      <c r="A11" s="35" t="s">
        <v>35</v>
      </c>
      <c r="B11" s="227"/>
      <c r="C11" s="227"/>
      <c r="E11" s="262"/>
      <c r="F11" s="262"/>
      <c r="H11" s="35" t="s">
        <v>35</v>
      </c>
      <c r="I11" s="227"/>
      <c r="J11" s="227"/>
      <c r="K11" s="235"/>
      <c r="M11" s="240"/>
      <c r="N11" s="240"/>
      <c r="P11" s="35" t="s">
        <v>35</v>
      </c>
      <c r="Q11" s="227"/>
      <c r="R11" s="227"/>
      <c r="S11" s="235"/>
      <c r="U11" s="243"/>
      <c r="V11" s="243"/>
      <c r="X11" s="35" t="s">
        <v>35</v>
      </c>
      <c r="Y11" s="227"/>
      <c r="Z11" s="227"/>
      <c r="AA11" s="235"/>
    </row>
    <row r="12" spans="1:27" ht="15.6" x14ac:dyDescent="0.3">
      <c r="A12" s="35" t="s">
        <v>36</v>
      </c>
      <c r="B12" s="226"/>
      <c r="C12" s="226"/>
      <c r="E12" s="261"/>
      <c r="F12" s="261"/>
      <c r="H12" s="35" t="s">
        <v>36</v>
      </c>
      <c r="I12" s="226"/>
      <c r="J12" s="226"/>
      <c r="K12" s="236"/>
      <c r="M12" s="241"/>
      <c r="N12" s="241"/>
      <c r="P12" s="35" t="s">
        <v>36</v>
      </c>
      <c r="Q12" s="226"/>
      <c r="R12" s="226"/>
      <c r="S12" s="236"/>
      <c r="U12" s="244"/>
      <c r="V12" s="244"/>
      <c r="X12" s="35" t="s">
        <v>36</v>
      </c>
      <c r="Y12" s="226"/>
      <c r="Z12" s="226"/>
      <c r="AA12" s="236"/>
    </row>
    <row r="13" spans="1:27" ht="15.6" x14ac:dyDescent="0.3">
      <c r="A13" s="34" t="s">
        <v>9</v>
      </c>
      <c r="B13" s="225">
        <v>0</v>
      </c>
      <c r="C13" s="225">
        <v>0</v>
      </c>
      <c r="E13" s="225">
        <v>0</v>
      </c>
      <c r="F13" s="225">
        <v>0</v>
      </c>
      <c r="H13" s="34" t="s">
        <v>9</v>
      </c>
      <c r="I13" s="225">
        <v>43</v>
      </c>
      <c r="J13" s="225">
        <v>102780.75</v>
      </c>
      <c r="K13" s="234">
        <f>J13/$J$28</f>
        <v>0.20874128946096518</v>
      </c>
      <c r="M13" s="239">
        <v>64</v>
      </c>
      <c r="N13" s="239">
        <v>162401.38</v>
      </c>
      <c r="P13" s="34" t="s">
        <v>9</v>
      </c>
      <c r="Q13" s="225">
        <v>23</v>
      </c>
      <c r="R13" s="225">
        <v>40137.58</v>
      </c>
      <c r="S13" s="234">
        <f>R13/$R$28</f>
        <v>0.2182446331637875</v>
      </c>
      <c r="U13" s="242">
        <v>21</v>
      </c>
      <c r="V13" s="242">
        <v>35153.54</v>
      </c>
      <c r="X13" s="34" t="s">
        <v>9</v>
      </c>
      <c r="Y13" s="225">
        <f>SUM(B13+I13+Q13)</f>
        <v>66</v>
      </c>
      <c r="Z13" s="225">
        <f>SUM(C13+J13+R13)</f>
        <v>142918.33000000002</v>
      </c>
      <c r="AA13" s="234">
        <f>Z13/$J$28</f>
        <v>0.29025820975044203</v>
      </c>
    </row>
    <row r="14" spans="1:27" ht="15.6" x14ac:dyDescent="0.3">
      <c r="A14" s="35" t="s">
        <v>35</v>
      </c>
      <c r="B14" s="227"/>
      <c r="C14" s="227"/>
      <c r="E14" s="227"/>
      <c r="F14" s="227"/>
      <c r="H14" s="35" t="s">
        <v>35</v>
      </c>
      <c r="I14" s="227"/>
      <c r="J14" s="227"/>
      <c r="K14" s="235"/>
      <c r="M14" s="240"/>
      <c r="N14" s="240"/>
      <c r="P14" s="35" t="s">
        <v>35</v>
      </c>
      <c r="Q14" s="227"/>
      <c r="R14" s="227"/>
      <c r="S14" s="235"/>
      <c r="U14" s="243"/>
      <c r="V14" s="243"/>
      <c r="X14" s="35" t="s">
        <v>35</v>
      </c>
      <c r="Y14" s="227"/>
      <c r="Z14" s="227"/>
      <c r="AA14" s="235"/>
    </row>
    <row r="15" spans="1:27" ht="15.6" x14ac:dyDescent="0.3">
      <c r="A15" s="33" t="s">
        <v>38</v>
      </c>
      <c r="B15" s="226"/>
      <c r="C15" s="226"/>
      <c r="E15" s="226"/>
      <c r="F15" s="226"/>
      <c r="H15" s="33" t="s">
        <v>38</v>
      </c>
      <c r="I15" s="226"/>
      <c r="J15" s="226"/>
      <c r="K15" s="236"/>
      <c r="M15" s="241"/>
      <c r="N15" s="241"/>
      <c r="P15" s="33" t="s">
        <v>38</v>
      </c>
      <c r="Q15" s="226"/>
      <c r="R15" s="226"/>
      <c r="S15" s="236"/>
      <c r="U15" s="244"/>
      <c r="V15" s="244"/>
      <c r="X15" s="33" t="s">
        <v>38</v>
      </c>
      <c r="Y15" s="226"/>
      <c r="Z15" s="226"/>
      <c r="AA15" s="236"/>
    </row>
    <row r="16" spans="1:27" ht="14.4" customHeight="1" x14ac:dyDescent="0.3">
      <c r="A16" s="210" t="s">
        <v>74</v>
      </c>
      <c r="B16" s="215">
        <f>SUM(B5:B13)</f>
        <v>0</v>
      </c>
      <c r="C16" s="215">
        <f>SUM(C5:C13)</f>
        <v>0</v>
      </c>
      <c r="E16" s="257">
        <f>SUM(E5:E13)</f>
        <v>0</v>
      </c>
      <c r="F16" s="257">
        <f>SUM(F5:F13)</f>
        <v>0</v>
      </c>
      <c r="H16" s="210" t="s">
        <v>74</v>
      </c>
      <c r="I16" s="215">
        <f>SUM(I5:I13)</f>
        <v>230</v>
      </c>
      <c r="J16" s="215">
        <f>SUM(J5:J13)</f>
        <v>172075.72</v>
      </c>
      <c r="K16" s="219">
        <f>J16/$J$28</f>
        <v>0.34947504934264439</v>
      </c>
      <c r="M16" s="209">
        <f>SUM(M5:M15)</f>
        <v>719</v>
      </c>
      <c r="N16" s="209">
        <f>SUM(N5:N15)</f>
        <v>275134.69</v>
      </c>
      <c r="P16" s="210" t="s">
        <v>74</v>
      </c>
      <c r="Q16" s="215">
        <f>SUM(Q5:Q13)</f>
        <v>13568</v>
      </c>
      <c r="R16" s="215">
        <f>SUM(R5:R13)</f>
        <v>183910.96000000002</v>
      </c>
      <c r="S16" s="219">
        <f>R16/$R$28</f>
        <v>1</v>
      </c>
      <c r="U16" s="257">
        <f>SUM(U5:U15)</f>
        <v>12832</v>
      </c>
      <c r="V16" s="257">
        <f>SUM(V5:V15)</f>
        <v>168402.32</v>
      </c>
      <c r="X16" s="210" t="s">
        <v>75</v>
      </c>
      <c r="Y16" s="204">
        <f>SUM(Y5:Y13)</f>
        <v>13798</v>
      </c>
      <c r="Z16" s="204">
        <f>SUM(Z5:Z13)</f>
        <v>355986.68</v>
      </c>
      <c r="AA16" s="207">
        <f>Z16/$Z$28</f>
        <v>0.52637829106313139</v>
      </c>
    </row>
    <row r="17" spans="1:27" ht="14.4" customHeight="1" x14ac:dyDescent="0.3">
      <c r="A17" s="210"/>
      <c r="B17" s="215"/>
      <c r="C17" s="215"/>
      <c r="E17" s="257"/>
      <c r="F17" s="257"/>
      <c r="H17" s="210"/>
      <c r="I17" s="215"/>
      <c r="J17" s="215"/>
      <c r="K17" s="219"/>
      <c r="M17" s="209"/>
      <c r="N17" s="209"/>
      <c r="P17" s="210"/>
      <c r="Q17" s="215"/>
      <c r="R17" s="215"/>
      <c r="S17" s="219"/>
      <c r="U17" s="257"/>
      <c r="V17" s="257"/>
      <c r="X17" s="210"/>
      <c r="Y17" s="205"/>
      <c r="Z17" s="205"/>
      <c r="AA17" s="207"/>
    </row>
    <row r="18" spans="1:27" ht="14.4" customHeight="1" x14ac:dyDescent="0.3">
      <c r="A18" s="210"/>
      <c r="B18" s="215"/>
      <c r="C18" s="215"/>
      <c r="E18" s="257"/>
      <c r="F18" s="257"/>
      <c r="H18" s="210"/>
      <c r="I18" s="215"/>
      <c r="J18" s="215"/>
      <c r="K18" s="219"/>
      <c r="M18" s="209"/>
      <c r="N18" s="209"/>
      <c r="P18" s="210"/>
      <c r="Q18" s="215"/>
      <c r="R18" s="215"/>
      <c r="S18" s="219"/>
      <c r="U18" s="257"/>
      <c r="V18" s="257"/>
      <c r="X18" s="210"/>
      <c r="Y18" s="206"/>
      <c r="Z18" s="206"/>
      <c r="AA18" s="207"/>
    </row>
    <row r="19" spans="1:27" ht="3" customHeight="1" x14ac:dyDescent="0.3">
      <c r="A19" s="2"/>
      <c r="B19" s="3"/>
      <c r="C19" s="3"/>
      <c r="E19" s="151"/>
      <c r="F19" s="151"/>
      <c r="H19" s="2"/>
      <c r="I19" s="3"/>
      <c r="J19" s="3"/>
      <c r="K19" s="50"/>
      <c r="M19" s="187"/>
      <c r="N19" s="187"/>
      <c r="P19" s="2"/>
      <c r="Q19" s="3"/>
      <c r="R19" s="3"/>
      <c r="S19" s="50"/>
      <c r="U19" s="49"/>
      <c r="V19" s="49"/>
      <c r="X19" s="2"/>
      <c r="Y19" s="3"/>
      <c r="Z19" s="3"/>
      <c r="AA19" s="50"/>
    </row>
    <row r="20" spans="1:27" ht="15.6" customHeight="1" x14ac:dyDescent="0.3">
      <c r="A20" s="210" t="s">
        <v>2</v>
      </c>
      <c r="B20" s="215">
        <v>0</v>
      </c>
      <c r="C20" s="215">
        <v>0</v>
      </c>
      <c r="D20" s="48"/>
      <c r="E20" s="257">
        <v>0</v>
      </c>
      <c r="F20" s="257">
        <v>0</v>
      </c>
      <c r="H20" s="210" t="s">
        <v>2</v>
      </c>
      <c r="I20" s="215">
        <v>9</v>
      </c>
      <c r="J20" s="216">
        <v>156791.92000000001</v>
      </c>
      <c r="K20" s="219">
        <f>J20/$J$28</f>
        <v>0.31843460529194911</v>
      </c>
      <c r="L20" s="48"/>
      <c r="M20" s="209">
        <v>8</v>
      </c>
      <c r="N20" s="220">
        <v>101975.92</v>
      </c>
      <c r="P20" s="210" t="s">
        <v>2</v>
      </c>
      <c r="Q20" s="215">
        <v>0</v>
      </c>
      <c r="R20" s="216">
        <v>0</v>
      </c>
      <c r="S20" s="219">
        <f>R20/$J$28</f>
        <v>0</v>
      </c>
      <c r="T20" s="48"/>
      <c r="U20" s="257">
        <v>0</v>
      </c>
      <c r="V20" s="266">
        <v>0</v>
      </c>
      <c r="X20" s="210" t="s">
        <v>2</v>
      </c>
      <c r="Y20" s="204">
        <f>SUM(B20+I20+Q20)</f>
        <v>9</v>
      </c>
      <c r="Z20" s="204">
        <f>SUM(C20+J20+R20)</f>
        <v>156791.92000000001</v>
      </c>
      <c r="AA20" s="207">
        <f>Z20/$Z$28</f>
        <v>0.23183975002128512</v>
      </c>
    </row>
    <row r="21" spans="1:27" ht="15.6" customHeight="1" x14ac:dyDescent="0.3">
      <c r="A21" s="210"/>
      <c r="B21" s="215"/>
      <c r="C21" s="215"/>
      <c r="D21" s="48"/>
      <c r="E21" s="257"/>
      <c r="F21" s="257"/>
      <c r="H21" s="210"/>
      <c r="I21" s="215"/>
      <c r="J21" s="217"/>
      <c r="K21" s="219"/>
      <c r="L21" s="48"/>
      <c r="M21" s="209"/>
      <c r="N21" s="221"/>
      <c r="P21" s="210"/>
      <c r="Q21" s="215"/>
      <c r="R21" s="217"/>
      <c r="S21" s="219"/>
      <c r="T21" s="48"/>
      <c r="U21" s="257"/>
      <c r="V21" s="267"/>
      <c r="X21" s="210"/>
      <c r="Y21" s="205"/>
      <c r="Z21" s="205"/>
      <c r="AA21" s="207"/>
    </row>
    <row r="22" spans="1:27" ht="15.6" customHeight="1" x14ac:dyDescent="0.3">
      <c r="A22" s="210"/>
      <c r="B22" s="215"/>
      <c r="C22" s="215"/>
      <c r="D22" s="48"/>
      <c r="E22" s="257"/>
      <c r="F22" s="257"/>
      <c r="H22" s="210"/>
      <c r="I22" s="215"/>
      <c r="J22" s="218"/>
      <c r="K22" s="219"/>
      <c r="L22" s="48"/>
      <c r="M22" s="209"/>
      <c r="N22" s="222"/>
      <c r="P22" s="210"/>
      <c r="Q22" s="215"/>
      <c r="R22" s="218"/>
      <c r="S22" s="219"/>
      <c r="T22" s="48"/>
      <c r="U22" s="257"/>
      <c r="V22" s="268"/>
      <c r="X22" s="210"/>
      <c r="Y22" s="206"/>
      <c r="Z22" s="206"/>
      <c r="AA22" s="207"/>
    </row>
    <row r="23" spans="1:27" ht="3" customHeight="1" x14ac:dyDescent="0.3">
      <c r="A23" s="2"/>
      <c r="B23" s="3"/>
      <c r="C23" s="3"/>
      <c r="E23" s="49"/>
      <c r="F23" s="49"/>
      <c r="H23" s="2"/>
      <c r="I23" s="3"/>
      <c r="J23" s="3"/>
      <c r="K23" s="50"/>
      <c r="M23" s="187"/>
      <c r="N23" s="187"/>
      <c r="P23" s="2"/>
      <c r="Q23" s="3"/>
      <c r="R23" s="3"/>
      <c r="S23" s="50"/>
      <c r="U23" s="151"/>
      <c r="V23" s="151"/>
      <c r="X23" s="2"/>
      <c r="Y23" s="3"/>
      <c r="Z23" s="3"/>
      <c r="AA23" s="50"/>
    </row>
    <row r="24" spans="1:27" ht="15.6" customHeight="1" x14ac:dyDescent="0.3">
      <c r="A24" s="210" t="s">
        <v>55</v>
      </c>
      <c r="B24" s="215">
        <v>0</v>
      </c>
      <c r="C24" s="215">
        <v>0</v>
      </c>
      <c r="D24" s="48"/>
      <c r="E24" s="257">
        <v>0</v>
      </c>
      <c r="F24" s="257">
        <v>0</v>
      </c>
      <c r="H24" s="210" t="s">
        <v>55</v>
      </c>
      <c r="I24" s="216">
        <v>104</v>
      </c>
      <c r="J24" s="216">
        <v>163515.78</v>
      </c>
      <c r="K24" s="219">
        <f>J24/$J$28</f>
        <v>0.33209034536540649</v>
      </c>
      <c r="M24" s="220">
        <v>105</v>
      </c>
      <c r="N24" s="220">
        <v>164202.66</v>
      </c>
      <c r="P24" s="210" t="s">
        <v>55</v>
      </c>
      <c r="Q24" s="216">
        <v>0</v>
      </c>
      <c r="R24" s="216">
        <v>0</v>
      </c>
      <c r="S24" s="219">
        <f>R24/$J$28</f>
        <v>0</v>
      </c>
      <c r="U24" s="257">
        <v>0</v>
      </c>
      <c r="V24" s="257">
        <v>0</v>
      </c>
      <c r="X24" s="210" t="s">
        <v>55</v>
      </c>
      <c r="Y24" s="204">
        <f>I24+B24+Q24</f>
        <v>104</v>
      </c>
      <c r="Z24" s="204">
        <f>J24+C24+R24</f>
        <v>163515.78</v>
      </c>
      <c r="AA24" s="207">
        <f>Z24/$Z$28</f>
        <v>0.24178195891558346</v>
      </c>
    </row>
    <row r="25" spans="1:27" ht="15.6" customHeight="1" x14ac:dyDescent="0.3">
      <c r="A25" s="210"/>
      <c r="B25" s="215"/>
      <c r="C25" s="215"/>
      <c r="D25" s="48"/>
      <c r="E25" s="257"/>
      <c r="F25" s="257"/>
      <c r="H25" s="210"/>
      <c r="I25" s="217"/>
      <c r="J25" s="217"/>
      <c r="K25" s="219"/>
      <c r="M25" s="221"/>
      <c r="N25" s="221"/>
      <c r="P25" s="210"/>
      <c r="Q25" s="217"/>
      <c r="R25" s="217"/>
      <c r="S25" s="219"/>
      <c r="U25" s="257"/>
      <c r="V25" s="257"/>
      <c r="X25" s="210"/>
      <c r="Y25" s="205"/>
      <c r="Z25" s="205"/>
      <c r="AA25" s="207"/>
    </row>
    <row r="26" spans="1:27" ht="15.6" customHeight="1" x14ac:dyDescent="0.3">
      <c r="A26" s="210"/>
      <c r="B26" s="215"/>
      <c r="C26" s="215"/>
      <c r="D26" s="48"/>
      <c r="E26" s="257"/>
      <c r="F26" s="257"/>
      <c r="H26" s="210"/>
      <c r="I26" s="218"/>
      <c r="J26" s="218"/>
      <c r="K26" s="219"/>
      <c r="M26" s="222"/>
      <c r="N26" s="222"/>
      <c r="P26" s="210"/>
      <c r="Q26" s="218"/>
      <c r="R26" s="218"/>
      <c r="S26" s="219"/>
      <c r="U26" s="257"/>
      <c r="V26" s="257"/>
      <c r="X26" s="210"/>
      <c r="Y26" s="206"/>
      <c r="Z26" s="206"/>
      <c r="AA26" s="207"/>
    </row>
    <row r="27" spans="1:27" ht="3" customHeight="1" x14ac:dyDescent="0.3">
      <c r="A27" s="2"/>
      <c r="B27" s="3"/>
      <c r="C27" s="3"/>
      <c r="E27" s="49"/>
      <c r="F27" s="49"/>
      <c r="H27" s="2"/>
      <c r="I27" s="3"/>
      <c r="J27" s="3"/>
      <c r="K27" s="50"/>
      <c r="M27" s="49"/>
      <c r="N27" s="49"/>
      <c r="P27" s="2"/>
      <c r="Q27" s="3"/>
      <c r="R27" s="3"/>
      <c r="S27" s="50"/>
      <c r="U27" s="49"/>
      <c r="V27" s="49"/>
      <c r="X27" s="2"/>
      <c r="Y27" s="3"/>
      <c r="Z27" s="3"/>
      <c r="AA27" s="50"/>
    </row>
    <row r="28" spans="1:27" s="23" customFormat="1" ht="15.6" customHeight="1" x14ac:dyDescent="0.3">
      <c r="A28" s="249" t="s">
        <v>51</v>
      </c>
      <c r="B28" s="256">
        <f>SUM(B16+B20+B24)</f>
        <v>0</v>
      </c>
      <c r="C28" s="256">
        <f>SUM(C16+C20+C24)</f>
        <v>0</v>
      </c>
      <c r="E28" s="208">
        <f>SUM(E16+E20+E24)</f>
        <v>0</v>
      </c>
      <c r="F28" s="208">
        <f>SUM(F16+F20+F24)</f>
        <v>0</v>
      </c>
      <c r="H28" s="249" t="s">
        <v>56</v>
      </c>
      <c r="I28" s="250">
        <f>SUM(I16+I20+I24)</f>
        <v>343</v>
      </c>
      <c r="J28" s="250">
        <f>SUM(J16+J20+J24)</f>
        <v>492383.42000000004</v>
      </c>
      <c r="K28" s="253">
        <f>SUM(K16+K20+K24)</f>
        <v>1</v>
      </c>
      <c r="M28" s="208">
        <f>SUM(M16+M20+M24)</f>
        <v>832</v>
      </c>
      <c r="N28" s="208">
        <f>SUM(N16+N20+N24)</f>
        <v>541313.27</v>
      </c>
      <c r="P28" s="249" t="s">
        <v>56</v>
      </c>
      <c r="Q28" s="250">
        <f>SUM(Q16+Q20+Q24)</f>
        <v>13568</v>
      </c>
      <c r="R28" s="250">
        <f>SUM(R16+R20+R24)</f>
        <v>183910.96000000002</v>
      </c>
      <c r="S28" s="253">
        <f>SUM(S16+S20+S24)</f>
        <v>1</v>
      </c>
      <c r="U28" s="208">
        <f>SUM(U16+U20+U24)</f>
        <v>12832</v>
      </c>
      <c r="V28" s="208">
        <f>SUM(V16+V20+V24)</f>
        <v>168402.32</v>
      </c>
      <c r="X28" s="211" t="s">
        <v>101</v>
      </c>
      <c r="Y28" s="212">
        <f>SUM(Y16+Y20+Y24)</f>
        <v>13911</v>
      </c>
      <c r="Z28" s="212">
        <f>SUM(Z16+Z20+Z24)</f>
        <v>676294.38</v>
      </c>
      <c r="AA28" s="201">
        <f>SUM(AA16+AA20+AA24)</f>
        <v>1</v>
      </c>
    </row>
    <row r="29" spans="1:27" ht="14.4" customHeight="1" x14ac:dyDescent="0.3">
      <c r="A29" s="249"/>
      <c r="B29" s="256"/>
      <c r="C29" s="256"/>
      <c r="E29" s="208"/>
      <c r="F29" s="208"/>
      <c r="H29" s="249"/>
      <c r="I29" s="251"/>
      <c r="J29" s="251"/>
      <c r="K29" s="254"/>
      <c r="M29" s="208"/>
      <c r="N29" s="208"/>
      <c r="P29" s="249"/>
      <c r="Q29" s="251"/>
      <c r="R29" s="251"/>
      <c r="S29" s="254"/>
      <c r="U29" s="208"/>
      <c r="V29" s="208"/>
      <c r="X29" s="211"/>
      <c r="Y29" s="213"/>
      <c r="Z29" s="213"/>
      <c r="AA29" s="202"/>
    </row>
    <row r="30" spans="1:27" ht="21" customHeight="1" x14ac:dyDescent="0.3">
      <c r="A30" s="249"/>
      <c r="B30" s="256"/>
      <c r="C30" s="256"/>
      <c r="E30" s="208"/>
      <c r="F30" s="208"/>
      <c r="H30" s="249"/>
      <c r="I30" s="252"/>
      <c r="J30" s="252"/>
      <c r="K30" s="255"/>
      <c r="M30" s="208"/>
      <c r="N30" s="208"/>
      <c r="P30" s="249"/>
      <c r="Q30" s="252"/>
      <c r="R30" s="252"/>
      <c r="S30" s="255"/>
      <c r="U30" s="208"/>
      <c r="V30" s="208"/>
      <c r="X30" s="211"/>
      <c r="Y30" s="214"/>
      <c r="Z30" s="214"/>
      <c r="AA30" s="203"/>
    </row>
    <row r="31" spans="1:27" ht="8.4" customHeight="1" x14ac:dyDescent="0.3"/>
    <row r="32" spans="1:27" ht="52.2" customHeight="1" x14ac:dyDescent="0.3">
      <c r="P32" s="265" t="s">
        <v>123</v>
      </c>
      <c r="Q32" s="265"/>
      <c r="R32" s="265"/>
      <c r="S32" s="265"/>
      <c r="T32" s="265"/>
      <c r="U32" s="265"/>
      <c r="V32" s="265"/>
    </row>
  </sheetData>
  <mergeCells count="172">
    <mergeCell ref="P16:P18"/>
    <mergeCell ref="Q16:Q18"/>
    <mergeCell ref="R16:R18"/>
    <mergeCell ref="S16:S18"/>
    <mergeCell ref="U16:U18"/>
    <mergeCell ref="V16:V18"/>
    <mergeCell ref="P32:V32"/>
    <mergeCell ref="U20:U22"/>
    <mergeCell ref="V20:V22"/>
    <mergeCell ref="P24:P26"/>
    <mergeCell ref="Q24:Q26"/>
    <mergeCell ref="R24:R26"/>
    <mergeCell ref="S24:S26"/>
    <mergeCell ref="U24:U26"/>
    <mergeCell ref="V24:V26"/>
    <mergeCell ref="P28:P30"/>
    <mergeCell ref="Q28:Q30"/>
    <mergeCell ref="R28:R30"/>
    <mergeCell ref="S28:S30"/>
    <mergeCell ref="U28:U30"/>
    <mergeCell ref="V28:V30"/>
    <mergeCell ref="M20:M22"/>
    <mergeCell ref="P1:S2"/>
    <mergeCell ref="U1:V2"/>
    <mergeCell ref="P3:P4"/>
    <mergeCell ref="Q3:Q4"/>
    <mergeCell ref="R3:R4"/>
    <mergeCell ref="Q5:Q6"/>
    <mergeCell ref="R5:R6"/>
    <mergeCell ref="S5:S6"/>
    <mergeCell ref="U5:U6"/>
    <mergeCell ref="V5:V6"/>
    <mergeCell ref="Q7:Q9"/>
    <mergeCell ref="R7:R9"/>
    <mergeCell ref="S7:S9"/>
    <mergeCell ref="U7:U9"/>
    <mergeCell ref="V7:V9"/>
    <mergeCell ref="Q10:Q12"/>
    <mergeCell ref="R10:R12"/>
    <mergeCell ref="S10:S12"/>
    <mergeCell ref="U10:U12"/>
    <mergeCell ref="V10:V12"/>
    <mergeCell ref="Q13:Q15"/>
    <mergeCell ref="R13:R15"/>
    <mergeCell ref="S13:S15"/>
    <mergeCell ref="C20:C22"/>
    <mergeCell ref="A16:A18"/>
    <mergeCell ref="B16:B18"/>
    <mergeCell ref="C3:C4"/>
    <mergeCell ref="B13:B15"/>
    <mergeCell ref="C13:C15"/>
    <mergeCell ref="B10:B12"/>
    <mergeCell ref="C10:C12"/>
    <mergeCell ref="J20:J22"/>
    <mergeCell ref="H20:H22"/>
    <mergeCell ref="I20:I22"/>
    <mergeCell ref="H16:H18"/>
    <mergeCell ref="H3:H4"/>
    <mergeCell ref="A1:C1"/>
    <mergeCell ref="A2:C2"/>
    <mergeCell ref="E16:E18"/>
    <mergeCell ref="F16:F18"/>
    <mergeCell ref="E20:E22"/>
    <mergeCell ref="F20:F22"/>
    <mergeCell ref="E5:E6"/>
    <mergeCell ref="F5:F6"/>
    <mergeCell ref="E7:E9"/>
    <mergeCell ref="F7:F9"/>
    <mergeCell ref="E10:E12"/>
    <mergeCell ref="B7:B9"/>
    <mergeCell ref="C7:C9"/>
    <mergeCell ref="B5:B6"/>
    <mergeCell ref="C5:C6"/>
    <mergeCell ref="B3:B4"/>
    <mergeCell ref="F10:F12"/>
    <mergeCell ref="E13:E15"/>
    <mergeCell ref="E1:F2"/>
    <mergeCell ref="F13:F15"/>
    <mergeCell ref="C16:C18"/>
    <mergeCell ref="A3:A4"/>
    <mergeCell ref="A20:A22"/>
    <mergeCell ref="B20:B22"/>
    <mergeCell ref="H28:H30"/>
    <mergeCell ref="I28:I30"/>
    <mergeCell ref="J28:J30"/>
    <mergeCell ref="K28:K30"/>
    <mergeCell ref="J24:J26"/>
    <mergeCell ref="K24:K26"/>
    <mergeCell ref="A28:A30"/>
    <mergeCell ref="B28:B30"/>
    <mergeCell ref="C28:C30"/>
    <mergeCell ref="E28:E30"/>
    <mergeCell ref="F28:F30"/>
    <mergeCell ref="A24:A26"/>
    <mergeCell ref="B24:B26"/>
    <mergeCell ref="C24:C26"/>
    <mergeCell ref="E24:E26"/>
    <mergeCell ref="F24:F26"/>
    <mergeCell ref="H24:H26"/>
    <mergeCell ref="I24:I26"/>
    <mergeCell ref="K20:K22"/>
    <mergeCell ref="I3:I4"/>
    <mergeCell ref="I5:I6"/>
    <mergeCell ref="J5:J6"/>
    <mergeCell ref="J3:J4"/>
    <mergeCell ref="X20:X22"/>
    <mergeCell ref="I13:I15"/>
    <mergeCell ref="J13:J15"/>
    <mergeCell ref="K13:K15"/>
    <mergeCell ref="I16:I18"/>
    <mergeCell ref="J16:J18"/>
    <mergeCell ref="K16:K18"/>
    <mergeCell ref="K5:K6"/>
    <mergeCell ref="I7:I9"/>
    <mergeCell ref="J7:J9"/>
    <mergeCell ref="K7:K9"/>
    <mergeCell ref="I10:I12"/>
    <mergeCell ref="K10:K12"/>
    <mergeCell ref="M5:M6"/>
    <mergeCell ref="N5:N6"/>
    <mergeCell ref="M7:M9"/>
    <mergeCell ref="N10:N12"/>
    <mergeCell ref="M13:M15"/>
    <mergeCell ref="N13:N15"/>
    <mergeCell ref="M1:N2"/>
    <mergeCell ref="Y5:Y6"/>
    <mergeCell ref="Y10:Y12"/>
    <mergeCell ref="X16:X18"/>
    <mergeCell ref="Y16:Y18"/>
    <mergeCell ref="J10:J12"/>
    <mergeCell ref="X3:X4"/>
    <mergeCell ref="X1:AA2"/>
    <mergeCell ref="Z3:Z4"/>
    <mergeCell ref="Z10:Z12"/>
    <mergeCell ref="AA10:AA12"/>
    <mergeCell ref="Y13:Y15"/>
    <mergeCell ref="Z13:Z15"/>
    <mergeCell ref="AA13:AA15"/>
    <mergeCell ref="Z5:Z6"/>
    <mergeCell ref="AA5:AA6"/>
    <mergeCell ref="Y7:Y9"/>
    <mergeCell ref="Z7:Z9"/>
    <mergeCell ref="AA7:AA9"/>
    <mergeCell ref="Y3:Y4"/>
    <mergeCell ref="N7:N9"/>
    <mergeCell ref="M10:M12"/>
    <mergeCell ref="U13:U15"/>
    <mergeCell ref="V13:V15"/>
    <mergeCell ref="AA28:AA30"/>
    <mergeCell ref="Z16:Z18"/>
    <mergeCell ref="AA16:AA18"/>
    <mergeCell ref="Z20:Z22"/>
    <mergeCell ref="AA20:AA22"/>
    <mergeCell ref="M28:M30"/>
    <mergeCell ref="N28:N30"/>
    <mergeCell ref="M16:M18"/>
    <mergeCell ref="N16:N18"/>
    <mergeCell ref="Z24:Z26"/>
    <mergeCell ref="AA24:AA26"/>
    <mergeCell ref="X24:X26"/>
    <mergeCell ref="Y24:Y26"/>
    <mergeCell ref="X28:X30"/>
    <mergeCell ref="Y28:Y30"/>
    <mergeCell ref="Z28:Z30"/>
    <mergeCell ref="P20:P22"/>
    <mergeCell ref="Q20:Q22"/>
    <mergeCell ref="R20:R22"/>
    <mergeCell ref="S20:S22"/>
    <mergeCell ref="N24:N26"/>
    <mergeCell ref="M24:M26"/>
    <mergeCell ref="Y20:Y22"/>
    <mergeCell ref="N20:N22"/>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codeName="Sheet2">
    <pageSetUpPr fitToPage="1"/>
  </sheetPr>
  <dimension ref="A1:N50"/>
  <sheetViews>
    <sheetView showGridLines="0" zoomScaleNormal="100" workbookViewId="0"/>
  </sheetViews>
  <sheetFormatPr defaultColWidth="10.33203125" defaultRowHeight="13.8" x14ac:dyDescent="0.25"/>
  <cols>
    <col min="1" max="1" width="23.109375" style="53" bestFit="1" customWidth="1"/>
    <col min="2" max="2" width="17" style="53" customWidth="1"/>
    <col min="3" max="3" width="18.6640625" style="55" bestFit="1" customWidth="1"/>
    <col min="4" max="4" width="14.44140625" style="53" bestFit="1" customWidth="1"/>
    <col min="5" max="5" width="0.88671875" style="53" customWidth="1"/>
    <col min="6" max="6" width="12.33203125" style="53" customWidth="1"/>
    <col min="7" max="7" width="14.44140625" style="53" bestFit="1" customWidth="1"/>
    <col min="8" max="8" width="11.88671875" style="53" bestFit="1" customWidth="1"/>
    <col min="9" max="9" width="0.88671875" style="53" customWidth="1"/>
    <col min="10" max="10" width="10.6640625" style="53" bestFit="1" customWidth="1"/>
    <col min="11" max="11" width="15.109375" style="53" bestFit="1" customWidth="1"/>
    <col min="12" max="12" width="13.77734375" style="53" customWidth="1"/>
    <col min="13" max="13" width="0.88671875" style="53" customWidth="1"/>
    <col min="14" max="14" width="16" style="53" customWidth="1"/>
    <col min="15" max="16384" width="10.33203125" style="53"/>
  </cols>
  <sheetData>
    <row r="1" spans="1:13" ht="19.2" customHeight="1" x14ac:dyDescent="0.35">
      <c r="A1" s="143" t="s">
        <v>128</v>
      </c>
      <c r="B1" s="141"/>
      <c r="C1" s="141"/>
      <c r="D1" s="139"/>
      <c r="E1" s="51"/>
      <c r="F1" s="51"/>
      <c r="G1" s="52"/>
      <c r="I1" s="51"/>
      <c r="J1" s="51"/>
      <c r="K1" s="52"/>
      <c r="M1" s="51"/>
    </row>
    <row r="2" spans="1:13" ht="18.600000000000001" customHeight="1" x14ac:dyDescent="0.25">
      <c r="A2" s="52" t="str">
        <f>'Pipeline - Solar Summary'!H2</f>
        <v>as of 12/31/2022</v>
      </c>
      <c r="B2" s="198"/>
      <c r="C2" s="198"/>
      <c r="D2" s="198"/>
      <c r="E2" s="51"/>
      <c r="F2" s="51"/>
      <c r="G2" s="52"/>
      <c r="I2" s="51"/>
      <c r="J2" s="51"/>
      <c r="K2" s="52"/>
      <c r="M2" s="51"/>
    </row>
    <row r="3" spans="1:13" ht="28.2" customHeight="1" x14ac:dyDescent="0.25">
      <c r="A3" s="112" t="s">
        <v>0</v>
      </c>
      <c r="B3" s="113" t="s">
        <v>57</v>
      </c>
      <c r="C3" s="114" t="s">
        <v>90</v>
      </c>
      <c r="D3" s="114" t="s">
        <v>91</v>
      </c>
      <c r="J3" s="161"/>
      <c r="K3" s="161"/>
    </row>
    <row r="4" spans="1:13" x14ac:dyDescent="0.25">
      <c r="A4" s="58" t="s">
        <v>9</v>
      </c>
      <c r="B4" s="59">
        <f>'Pipeline - Solar Summary'!Y16</f>
        <v>13798</v>
      </c>
      <c r="C4" s="60">
        <f>'Pipeline - Solar Summary'!Z16</f>
        <v>355986.68</v>
      </c>
      <c r="D4" s="61">
        <f>C4/$C$7</f>
        <v>0.52637829106313139</v>
      </c>
    </row>
    <row r="5" spans="1:13" x14ac:dyDescent="0.25">
      <c r="A5" s="58" t="s">
        <v>2</v>
      </c>
      <c r="B5" s="59">
        <f>'Pipeline - Solar Summary'!Y20</f>
        <v>9</v>
      </c>
      <c r="C5" s="60">
        <f>'Pipeline - Solar Summary'!Z20</f>
        <v>156791.92000000001</v>
      </c>
      <c r="D5" s="61">
        <f>C5/$C$7</f>
        <v>0.23183975002128512</v>
      </c>
    </row>
    <row r="6" spans="1:13" x14ac:dyDescent="0.25">
      <c r="A6" s="58" t="s">
        <v>55</v>
      </c>
      <c r="B6" s="59">
        <f>'Pipeline - Solar Summary'!Y24</f>
        <v>104</v>
      </c>
      <c r="C6" s="60">
        <f>'Pipeline - Solar Summary'!Z24</f>
        <v>163515.78</v>
      </c>
      <c r="D6" s="61">
        <f>C6/$C$7</f>
        <v>0.24178195891558346</v>
      </c>
    </row>
    <row r="7" spans="1:13" x14ac:dyDescent="0.25">
      <c r="A7" s="110" t="s">
        <v>25</v>
      </c>
      <c r="B7" s="108">
        <f>SUM(B4:B6)</f>
        <v>13911</v>
      </c>
      <c r="C7" s="111">
        <f>SUM(C4:C6)</f>
        <v>676294.38</v>
      </c>
      <c r="D7" s="109">
        <f>SUM(D4:D6)</f>
        <v>1</v>
      </c>
    </row>
    <row r="8" spans="1:13" ht="22.2" customHeight="1" x14ac:dyDescent="0.25">
      <c r="G8" s="156"/>
      <c r="K8" s="156"/>
    </row>
    <row r="9" spans="1:13" ht="17.399999999999999" x14ac:dyDescent="0.25">
      <c r="A9" s="269" t="s">
        <v>26</v>
      </c>
      <c r="B9" s="269"/>
      <c r="C9" s="269"/>
      <c r="D9" s="269"/>
    </row>
    <row r="10" spans="1:13" ht="6" customHeight="1" x14ac:dyDescent="0.3">
      <c r="A10" s="54"/>
    </row>
    <row r="11" spans="1:13" ht="15.6" x14ac:dyDescent="0.3">
      <c r="A11" s="54"/>
      <c r="B11" s="270" t="s">
        <v>69</v>
      </c>
      <c r="C11" s="271"/>
      <c r="D11" s="272"/>
      <c r="F11" s="270" t="s">
        <v>102</v>
      </c>
      <c r="G11" s="271"/>
      <c r="H11" s="272"/>
      <c r="J11" s="273" t="s">
        <v>129</v>
      </c>
      <c r="K11" s="274"/>
      <c r="L11" s="275"/>
    </row>
    <row r="12" spans="1:13" ht="27.6" customHeight="1" x14ac:dyDescent="0.25">
      <c r="A12" s="62" t="s">
        <v>24</v>
      </c>
      <c r="B12" s="56" t="s">
        <v>57</v>
      </c>
      <c r="C12" s="57" t="s">
        <v>90</v>
      </c>
      <c r="D12" s="57" t="s">
        <v>92</v>
      </c>
      <c r="F12" s="56" t="s">
        <v>57</v>
      </c>
      <c r="G12" s="57" t="s">
        <v>90</v>
      </c>
      <c r="H12" s="57" t="s">
        <v>92</v>
      </c>
      <c r="J12" s="56" t="s">
        <v>57</v>
      </c>
      <c r="K12" s="57" t="s">
        <v>90</v>
      </c>
      <c r="L12" s="57" t="s">
        <v>93</v>
      </c>
    </row>
    <row r="13" spans="1:13" x14ac:dyDescent="0.25">
      <c r="A13" s="58" t="s">
        <v>16</v>
      </c>
      <c r="B13" s="63">
        <v>56</v>
      </c>
      <c r="C13" s="64">
        <v>71196.47</v>
      </c>
      <c r="D13" s="61">
        <f>C13/C24</f>
        <v>0.41375185245946705</v>
      </c>
      <c r="F13" s="63">
        <v>150</v>
      </c>
      <c r="G13" s="64">
        <v>55140.88</v>
      </c>
      <c r="H13" s="61">
        <f>G13/G24</f>
        <v>0.29982378429213785</v>
      </c>
      <c r="J13" s="65">
        <f>SUM(B13+F13)</f>
        <v>206</v>
      </c>
      <c r="K13" s="65">
        <f>SUM(C13+G13)</f>
        <v>126337.35</v>
      </c>
      <c r="L13" s="66">
        <f t="shared" ref="L13:L23" si="0">K13/$K$24</f>
        <v>0.35489390390780545</v>
      </c>
    </row>
    <row r="14" spans="1:13" x14ac:dyDescent="0.25">
      <c r="A14" s="58" t="s">
        <v>18</v>
      </c>
      <c r="B14" s="63">
        <v>0</v>
      </c>
      <c r="C14" s="64">
        <v>0</v>
      </c>
      <c r="D14" s="61">
        <f>C14/C24</f>
        <v>0</v>
      </c>
      <c r="F14" s="63">
        <v>1</v>
      </c>
      <c r="G14" s="64">
        <v>7.2</v>
      </c>
      <c r="H14" s="61">
        <f>G14/G24</f>
        <v>3.9149379678078996E-5</v>
      </c>
      <c r="J14" s="65">
        <f t="shared" ref="J14:J23" si="1">SUM(B14+F14)</f>
        <v>1</v>
      </c>
      <c r="K14" s="65">
        <f t="shared" ref="K14:K23" si="2">SUM(C14+G14)</f>
        <v>7.2</v>
      </c>
      <c r="L14" s="66">
        <f t="shared" si="0"/>
        <v>2.0225500282665413E-5</v>
      </c>
    </row>
    <row r="15" spans="1:13" x14ac:dyDescent="0.25">
      <c r="A15" s="58" t="s">
        <v>58</v>
      </c>
      <c r="B15" s="63">
        <v>42</v>
      </c>
      <c r="C15" s="64">
        <v>37792.699999999997</v>
      </c>
      <c r="D15" s="61">
        <f>C15/C24</f>
        <v>0.21962886129670334</v>
      </c>
      <c r="F15" s="63">
        <v>0</v>
      </c>
      <c r="G15" s="64">
        <v>0</v>
      </c>
      <c r="H15" s="61">
        <f>G15/G24</f>
        <v>0</v>
      </c>
      <c r="J15" s="65">
        <f t="shared" si="1"/>
        <v>42</v>
      </c>
      <c r="K15" s="65">
        <f t="shared" si="2"/>
        <v>37792.699999999997</v>
      </c>
      <c r="L15" s="66">
        <f t="shared" si="0"/>
        <v>0.10616337007398459</v>
      </c>
    </row>
    <row r="16" spans="1:13" x14ac:dyDescent="0.25">
      <c r="A16" s="58" t="s">
        <v>15</v>
      </c>
      <c r="B16" s="63">
        <v>4</v>
      </c>
      <c r="C16" s="64">
        <v>295.64999999999998</v>
      </c>
      <c r="D16" s="61">
        <f>C16/C24</f>
        <v>1.7181432615920626E-3</v>
      </c>
      <c r="F16" s="63">
        <v>7</v>
      </c>
      <c r="G16" s="64">
        <v>4185.8</v>
      </c>
      <c r="H16" s="61">
        <f>G16/G24</f>
        <v>2.2759926868958759E-2</v>
      </c>
      <c r="J16" s="65">
        <f t="shared" si="1"/>
        <v>11</v>
      </c>
      <c r="K16" s="65">
        <f t="shared" si="2"/>
        <v>4481.45</v>
      </c>
      <c r="L16" s="66">
        <f t="shared" si="0"/>
        <v>1.2588828922465404E-2</v>
      </c>
    </row>
    <row r="17" spans="1:14" x14ac:dyDescent="0.25">
      <c r="A17" s="58" t="s">
        <v>17</v>
      </c>
      <c r="B17" s="63">
        <v>8</v>
      </c>
      <c r="C17" s="64">
        <v>6772.05</v>
      </c>
      <c r="D17" s="61">
        <f>C17/C24</f>
        <v>3.9355156687517427E-2</v>
      </c>
      <c r="F17" s="63">
        <v>24</v>
      </c>
      <c r="G17" s="64">
        <v>2343.39</v>
      </c>
      <c r="H17" s="61">
        <f>G17/G24</f>
        <v>1.2741981228307435E-2</v>
      </c>
      <c r="J17" s="65">
        <f t="shared" si="1"/>
        <v>32</v>
      </c>
      <c r="K17" s="65">
        <f t="shared" si="2"/>
        <v>9115.44</v>
      </c>
      <c r="L17" s="66">
        <f t="shared" si="0"/>
        <v>2.5606157541197168E-2</v>
      </c>
    </row>
    <row r="18" spans="1:14" ht="13.8" customHeight="1" x14ac:dyDescent="0.25">
      <c r="A18" s="58" t="s">
        <v>59</v>
      </c>
      <c r="B18" s="63">
        <v>0</v>
      </c>
      <c r="C18" s="64">
        <v>0</v>
      </c>
      <c r="D18" s="61">
        <f>C18/C24</f>
        <v>0</v>
      </c>
      <c r="F18" s="63">
        <v>0</v>
      </c>
      <c r="G18" s="64">
        <v>0</v>
      </c>
      <c r="H18" s="61">
        <f>G18/G24</f>
        <v>0</v>
      </c>
      <c r="J18" s="65">
        <f t="shared" si="1"/>
        <v>0</v>
      </c>
      <c r="K18" s="65">
        <f t="shared" si="2"/>
        <v>0</v>
      </c>
      <c r="L18" s="66">
        <f t="shared" si="0"/>
        <v>0</v>
      </c>
    </row>
    <row r="19" spans="1:14" ht="13.8" customHeight="1" x14ac:dyDescent="0.25">
      <c r="A19" s="58" t="s">
        <v>99</v>
      </c>
      <c r="B19" s="63">
        <v>15</v>
      </c>
      <c r="C19" s="64">
        <v>15264.8</v>
      </c>
      <c r="D19" s="61">
        <f>C19/C24</f>
        <v>8.8710005951464624E-2</v>
      </c>
      <c r="F19" s="63">
        <v>0</v>
      </c>
      <c r="G19" s="64">
        <v>0</v>
      </c>
      <c r="H19" s="61">
        <f>G19/G24</f>
        <v>0</v>
      </c>
      <c r="J19" s="65">
        <f t="shared" si="1"/>
        <v>15</v>
      </c>
      <c r="K19" s="65">
        <f t="shared" si="2"/>
        <v>15264.8</v>
      </c>
      <c r="L19" s="66">
        <f t="shared" si="0"/>
        <v>4.2880307877059855E-2</v>
      </c>
    </row>
    <row r="20" spans="1:14" x14ac:dyDescent="0.25">
      <c r="A20" s="58" t="s">
        <v>7</v>
      </c>
      <c r="B20" s="63">
        <v>0</v>
      </c>
      <c r="C20" s="64">
        <v>0</v>
      </c>
      <c r="D20" s="61">
        <f>C20/C24</f>
        <v>0</v>
      </c>
      <c r="F20" s="63">
        <v>13377</v>
      </c>
      <c r="G20" s="64">
        <v>117675.86</v>
      </c>
      <c r="H20" s="61">
        <f>G20/G24</f>
        <v>0.6398523502895096</v>
      </c>
      <c r="J20" s="65">
        <f t="shared" si="1"/>
        <v>13377</v>
      </c>
      <c r="K20" s="65">
        <f t="shared" si="2"/>
        <v>117675.86</v>
      </c>
      <c r="L20" s="66">
        <f t="shared" si="0"/>
        <v>0.33056293606845771</v>
      </c>
    </row>
    <row r="21" spans="1:14" x14ac:dyDescent="0.25">
      <c r="A21" s="58" t="s">
        <v>97</v>
      </c>
      <c r="B21" s="63">
        <v>0</v>
      </c>
      <c r="C21" s="64">
        <v>0</v>
      </c>
      <c r="D21" s="61">
        <f>C21/C24</f>
        <v>0</v>
      </c>
      <c r="F21" s="63">
        <v>0</v>
      </c>
      <c r="G21" s="64">
        <v>0</v>
      </c>
      <c r="H21" s="61">
        <f>G21/G24</f>
        <v>0</v>
      </c>
      <c r="J21" s="65">
        <f t="shared" si="1"/>
        <v>0</v>
      </c>
      <c r="K21" s="65">
        <f t="shared" si="2"/>
        <v>0</v>
      </c>
      <c r="L21" s="66">
        <f t="shared" si="0"/>
        <v>0</v>
      </c>
    </row>
    <row r="22" spans="1:14" x14ac:dyDescent="0.25">
      <c r="A22" s="58" t="s">
        <v>13</v>
      </c>
      <c r="B22" s="63">
        <v>6</v>
      </c>
      <c r="C22" s="64">
        <v>3147.48</v>
      </c>
      <c r="D22" s="61">
        <f>C22/C24</f>
        <v>1.8291295629953613E-2</v>
      </c>
      <c r="F22" s="63">
        <v>4</v>
      </c>
      <c r="G22" s="64">
        <v>3462.23</v>
      </c>
      <c r="H22" s="61">
        <f>G22/G24</f>
        <v>1.8825577333727146E-2</v>
      </c>
      <c r="J22" s="65">
        <f t="shared" si="1"/>
        <v>10</v>
      </c>
      <c r="K22" s="65">
        <f t="shared" si="2"/>
        <v>6609.71</v>
      </c>
      <c r="L22" s="66">
        <f t="shared" si="0"/>
        <v>1.8567318260185612E-2</v>
      </c>
    </row>
    <row r="23" spans="1:14" x14ac:dyDescent="0.25">
      <c r="A23" s="58" t="s">
        <v>19</v>
      </c>
      <c r="B23" s="63">
        <v>99</v>
      </c>
      <c r="C23" s="64">
        <v>37606.14</v>
      </c>
      <c r="D23" s="61">
        <f>C23/C24</f>
        <v>0.21854468471330196</v>
      </c>
      <c r="F23" s="63">
        <v>5</v>
      </c>
      <c r="G23" s="64">
        <v>1095.5999999999999</v>
      </c>
      <c r="H23" s="61">
        <f>G23/G24</f>
        <v>5.9572306076810201E-3</v>
      </c>
      <c r="J23" s="65">
        <f t="shared" si="1"/>
        <v>104</v>
      </c>
      <c r="K23" s="65">
        <f t="shared" si="2"/>
        <v>38701.74</v>
      </c>
      <c r="L23" s="66">
        <f t="shared" si="0"/>
        <v>0.10871695184856156</v>
      </c>
    </row>
    <row r="24" spans="1:14" ht="13.8" customHeight="1" x14ac:dyDescent="0.25">
      <c r="A24" s="67" t="s">
        <v>25</v>
      </c>
      <c r="B24" s="68">
        <f>SUM(B13:B23)</f>
        <v>230</v>
      </c>
      <c r="C24" s="68">
        <f>SUM(C13:C23)</f>
        <v>172075.28999999998</v>
      </c>
      <c r="D24" s="69">
        <f>SUM(D13:D23)</f>
        <v>1</v>
      </c>
      <c r="F24" s="68">
        <f>SUM(F13:F23)</f>
        <v>13568</v>
      </c>
      <c r="G24" s="68">
        <f>SUM(G13:G23)</f>
        <v>183910.96000000002</v>
      </c>
      <c r="H24" s="69">
        <f>SUM(H13:H23)</f>
        <v>0.99999999999999989</v>
      </c>
      <c r="J24" s="108">
        <f>SUM(J13:J23)</f>
        <v>13798</v>
      </c>
      <c r="K24" s="108">
        <f>SUM(K13:K23)</f>
        <v>355986.25</v>
      </c>
      <c r="L24" s="109">
        <f>SUM(L13:L23)</f>
        <v>1</v>
      </c>
    </row>
    <row r="25" spans="1:14" s="71" customFormat="1" ht="18" customHeight="1" x14ac:dyDescent="0.25">
      <c r="A25" s="70"/>
      <c r="B25" s="72"/>
      <c r="C25" s="73"/>
      <c r="D25" s="74"/>
    </row>
    <row r="26" spans="1:14" ht="17.399999999999999" x14ac:dyDescent="0.25">
      <c r="A26" s="269" t="s">
        <v>80</v>
      </c>
      <c r="B26" s="269"/>
      <c r="C26" s="269"/>
      <c r="D26" s="269"/>
      <c r="F26" s="200"/>
      <c r="G26" s="200"/>
    </row>
    <row r="27" spans="1:14" ht="6" customHeight="1" x14ac:dyDescent="0.3">
      <c r="A27" s="54"/>
    </row>
    <row r="28" spans="1:14" ht="15.6" x14ac:dyDescent="0.3">
      <c r="A28" s="54"/>
      <c r="B28" s="270" t="s">
        <v>69</v>
      </c>
      <c r="C28" s="271"/>
      <c r="D28" s="272"/>
      <c r="F28" s="270" t="s">
        <v>102</v>
      </c>
      <c r="G28" s="271"/>
      <c r="H28" s="272"/>
      <c r="J28" s="273" t="s">
        <v>129</v>
      </c>
      <c r="K28" s="274"/>
      <c r="L28" s="275"/>
    </row>
    <row r="29" spans="1:14" ht="41.4" x14ac:dyDescent="0.25">
      <c r="A29" s="62" t="s">
        <v>24</v>
      </c>
      <c r="B29" s="56" t="s">
        <v>57</v>
      </c>
      <c r="C29" s="57" t="s">
        <v>90</v>
      </c>
      <c r="D29" s="57" t="s">
        <v>91</v>
      </c>
      <c r="F29" s="56" t="s">
        <v>57</v>
      </c>
      <c r="G29" s="57" t="s">
        <v>90</v>
      </c>
      <c r="H29" s="57" t="s">
        <v>91</v>
      </c>
      <c r="J29" s="56" t="s">
        <v>57</v>
      </c>
      <c r="K29" s="57" t="s">
        <v>90</v>
      </c>
      <c r="L29" s="57" t="s">
        <v>91</v>
      </c>
    </row>
    <row r="30" spans="1:14" x14ac:dyDescent="0.25">
      <c r="A30" s="58" t="s">
        <v>16</v>
      </c>
      <c r="B30" s="149">
        <v>104</v>
      </c>
      <c r="C30" s="60">
        <v>163515.78</v>
      </c>
      <c r="D30" s="61">
        <f>C30/C31</f>
        <v>1</v>
      </c>
      <c r="F30" s="149">
        <v>0</v>
      </c>
      <c r="G30" s="60">
        <v>0</v>
      </c>
      <c r="H30" s="61">
        <v>0</v>
      </c>
      <c r="J30" s="149">
        <f>SUM(B30+F30)</f>
        <v>104</v>
      </c>
      <c r="K30" s="60">
        <f>SUM(C30+G30)</f>
        <v>163515.78</v>
      </c>
      <c r="L30" s="61">
        <f>K30/K31</f>
        <v>1</v>
      </c>
    </row>
    <row r="31" spans="1:14" ht="13.8" customHeight="1" x14ac:dyDescent="0.25">
      <c r="A31" s="67" t="s">
        <v>25</v>
      </c>
      <c r="B31" s="68">
        <f>SUM(B30:B30)</f>
        <v>104</v>
      </c>
      <c r="C31" s="68">
        <f>SUM(C30:C30)</f>
        <v>163515.78</v>
      </c>
      <c r="D31" s="69">
        <f>SUM(D30:D30)</f>
        <v>1</v>
      </c>
      <c r="F31" s="68">
        <f>SUM(F30:F30)</f>
        <v>0</v>
      </c>
      <c r="G31" s="68">
        <f>SUM(G30:G30)</f>
        <v>0</v>
      </c>
      <c r="H31" s="69">
        <f>SUM(H30:H30)</f>
        <v>0</v>
      </c>
      <c r="J31" s="68">
        <f>SUM(J30:J30)</f>
        <v>104</v>
      </c>
      <c r="K31" s="68">
        <f>SUM(K30:K30)</f>
        <v>163515.78</v>
      </c>
      <c r="L31" s="69">
        <f>SUM(L30:L30)</f>
        <v>1</v>
      </c>
    </row>
    <row r="32" spans="1:14" s="71" customFormat="1" ht="18.600000000000001" customHeight="1" x14ac:dyDescent="0.25">
      <c r="A32" s="70"/>
      <c r="B32" s="138"/>
      <c r="C32" s="138"/>
      <c r="D32" s="137"/>
      <c r="F32" s="138"/>
      <c r="G32" s="138"/>
      <c r="H32" s="137"/>
      <c r="J32" s="138"/>
      <c r="K32" s="138"/>
      <c r="L32" s="137"/>
      <c r="N32" s="137"/>
    </row>
    <row r="33" spans="1:12" ht="18.600000000000001" customHeight="1" x14ac:dyDescent="0.25">
      <c r="A33" s="142" t="s">
        <v>27</v>
      </c>
      <c r="B33" s="140"/>
      <c r="C33" s="140"/>
      <c r="D33" s="140"/>
      <c r="F33" s="276"/>
      <c r="G33" s="276"/>
      <c r="H33" s="276"/>
      <c r="J33" s="277"/>
      <c r="K33" s="277"/>
      <c r="L33" s="98"/>
    </row>
    <row r="34" spans="1:12" ht="6" customHeight="1" x14ac:dyDescent="0.3">
      <c r="A34" s="54"/>
      <c r="F34" s="276"/>
      <c r="G34" s="276"/>
      <c r="H34" s="276"/>
      <c r="J34" s="277"/>
      <c r="K34" s="277"/>
    </row>
    <row r="35" spans="1:12" s="71" customFormat="1" ht="12.6" customHeight="1" x14ac:dyDescent="0.25">
      <c r="A35" s="99"/>
      <c r="B35" s="100"/>
      <c r="C35" s="100"/>
      <c r="D35" s="101"/>
      <c r="F35" s="276" t="str">
        <f>'Pipeline - Solar Summary'!M1</f>
        <v xml:space="preserve">Previously Reported through 11/30/2022                       </v>
      </c>
      <c r="G35" s="276"/>
      <c r="H35" s="276"/>
      <c r="J35" s="277" t="s">
        <v>98</v>
      </c>
      <c r="K35" s="277"/>
      <c r="L35" s="102"/>
    </row>
    <row r="36" spans="1:12" ht="17.399999999999999" customHeight="1" x14ac:dyDescent="0.25">
      <c r="A36" s="146"/>
      <c r="B36" s="280" t="s">
        <v>69</v>
      </c>
      <c r="C36" s="280"/>
      <c r="D36" s="280"/>
      <c r="E36" s="75"/>
      <c r="F36" s="279"/>
      <c r="G36" s="279"/>
      <c r="H36" s="279"/>
      <c r="I36" s="75"/>
      <c r="J36" s="278"/>
      <c r="K36" s="278"/>
    </row>
    <row r="37" spans="1:12" ht="27.6" x14ac:dyDescent="0.25">
      <c r="A37" s="76" t="s">
        <v>60</v>
      </c>
      <c r="B37" s="77" t="s">
        <v>4</v>
      </c>
      <c r="C37" s="78" t="s">
        <v>90</v>
      </c>
      <c r="D37" s="78" t="s">
        <v>91</v>
      </c>
      <c r="F37" s="79" t="s">
        <v>46</v>
      </c>
      <c r="G37" s="281" t="s">
        <v>77</v>
      </c>
      <c r="H37" s="281"/>
      <c r="J37" s="45" t="s">
        <v>46</v>
      </c>
      <c r="K37" s="106" t="s">
        <v>77</v>
      </c>
    </row>
    <row r="38" spans="1:12" ht="14.4" x14ac:dyDescent="0.3">
      <c r="A38" s="80" t="s">
        <v>61</v>
      </c>
      <c r="B38" s="81">
        <v>0</v>
      </c>
      <c r="C38" s="81">
        <v>0</v>
      </c>
      <c r="D38" s="82">
        <v>0</v>
      </c>
      <c r="F38" s="83">
        <v>0</v>
      </c>
      <c r="G38" s="282">
        <v>0</v>
      </c>
      <c r="H38" s="282"/>
      <c r="J38" s="103">
        <f>B38-F38</f>
        <v>0</v>
      </c>
      <c r="K38" s="103">
        <f>C38-G38</f>
        <v>0</v>
      </c>
    </row>
    <row r="39" spans="1:12" ht="14.4" x14ac:dyDescent="0.3">
      <c r="A39" s="84" t="s">
        <v>5</v>
      </c>
      <c r="B39" s="150">
        <v>9</v>
      </c>
      <c r="C39" s="150">
        <v>156791.92000000001</v>
      </c>
      <c r="D39" s="188">
        <f>C39/$C$40</f>
        <v>1</v>
      </c>
      <c r="F39" s="159">
        <v>8</v>
      </c>
      <c r="G39" s="282">
        <v>101975.92</v>
      </c>
      <c r="H39" s="282"/>
      <c r="J39" s="103">
        <f>B39-F39</f>
        <v>1</v>
      </c>
      <c r="K39" s="103">
        <f>C39-G39</f>
        <v>54816.000000000015</v>
      </c>
    </row>
    <row r="40" spans="1:12" x14ac:dyDescent="0.25">
      <c r="A40" s="78" t="s">
        <v>6</v>
      </c>
      <c r="B40" s="85">
        <f>SUM(B38:B39)</f>
        <v>9</v>
      </c>
      <c r="C40" s="85">
        <f>SUM(C38:C39)</f>
        <v>156791.92000000001</v>
      </c>
      <c r="D40" s="189">
        <f>SUM(D38:D39)</f>
        <v>1</v>
      </c>
      <c r="F40" s="87">
        <f>SUM(F38:F39)</f>
        <v>8</v>
      </c>
      <c r="G40" s="283">
        <f>SUM(G38:G39)</f>
        <v>101975.92</v>
      </c>
      <c r="H40" s="283"/>
      <c r="J40" s="107">
        <f>SUM(J38:J39)</f>
        <v>1</v>
      </c>
      <c r="K40" s="327">
        <f>SUM(K38:K39)</f>
        <v>54816.000000000015</v>
      </c>
    </row>
    <row r="41" spans="1:12" s="314" customFormat="1" ht="5.4" customHeight="1" x14ac:dyDescent="0.25">
      <c r="A41" s="311"/>
      <c r="B41" s="312"/>
      <c r="C41" s="312"/>
      <c r="D41" s="313"/>
      <c r="F41" s="315"/>
      <c r="G41" s="316"/>
      <c r="H41" s="316"/>
      <c r="J41" s="317"/>
      <c r="K41" s="318"/>
    </row>
    <row r="42" spans="1:12" s="314" customFormat="1" x14ac:dyDescent="0.25">
      <c r="A42" s="319" t="s">
        <v>141</v>
      </c>
      <c r="B42" s="319"/>
      <c r="C42" s="319"/>
      <c r="D42" s="319"/>
      <c r="F42" s="315"/>
      <c r="G42" s="316"/>
      <c r="H42" s="316"/>
      <c r="J42" s="317"/>
      <c r="K42" s="318"/>
    </row>
    <row r="43" spans="1:12" s="314" customFormat="1" ht="4.2" customHeight="1" x14ac:dyDescent="0.25">
      <c r="A43" s="320"/>
      <c r="B43" s="320"/>
      <c r="C43" s="320"/>
      <c r="D43" s="320"/>
      <c r="F43" s="315"/>
      <c r="G43" s="316"/>
      <c r="H43" s="316"/>
      <c r="J43" s="317"/>
      <c r="K43" s="318"/>
    </row>
    <row r="44" spans="1:12" s="314" customFormat="1" ht="27.6" x14ac:dyDescent="0.25">
      <c r="A44" s="76" t="s">
        <v>144</v>
      </c>
      <c r="B44" s="78" t="s">
        <v>143</v>
      </c>
      <c r="C44" s="78" t="s">
        <v>115</v>
      </c>
      <c r="D44" s="311"/>
      <c r="F44" s="315"/>
      <c r="G44" s="316"/>
      <c r="H44" s="316"/>
      <c r="J44" s="317"/>
      <c r="K44" s="318"/>
    </row>
    <row r="45" spans="1:12" ht="21.6" customHeight="1" x14ac:dyDescent="0.25">
      <c r="A45" s="80" t="s">
        <v>142</v>
      </c>
      <c r="B45" s="326">
        <v>44903</v>
      </c>
      <c r="C45" s="81">
        <v>54816</v>
      </c>
      <c r="D45" s="324"/>
    </row>
    <row r="46" spans="1:12" s="325" customFormat="1" ht="21.6" customHeight="1" x14ac:dyDescent="0.25">
      <c r="A46" s="322"/>
      <c r="B46" s="323"/>
      <c r="C46" s="323"/>
      <c r="D46" s="324"/>
    </row>
    <row r="47" spans="1:12" ht="17.399999999999999" x14ac:dyDescent="0.25">
      <c r="A47" s="146"/>
      <c r="B47" s="321" t="s">
        <v>102</v>
      </c>
      <c r="C47" s="321"/>
      <c r="D47" s="321"/>
      <c r="E47" s="75"/>
      <c r="F47" s="279"/>
      <c r="G47" s="279"/>
      <c r="H47" s="279"/>
      <c r="I47" s="75"/>
      <c r="J47" s="278"/>
      <c r="K47" s="278"/>
    </row>
    <row r="48" spans="1:12" ht="27.6" x14ac:dyDescent="0.25">
      <c r="A48" s="76" t="s">
        <v>60</v>
      </c>
      <c r="B48" s="77" t="s">
        <v>4</v>
      </c>
      <c r="C48" s="78" t="s">
        <v>90</v>
      </c>
      <c r="D48" s="78" t="s">
        <v>91</v>
      </c>
      <c r="F48" s="79" t="s">
        <v>46</v>
      </c>
      <c r="G48" s="281" t="s">
        <v>77</v>
      </c>
      <c r="H48" s="281"/>
      <c r="J48" s="45" t="s">
        <v>46</v>
      </c>
      <c r="K48" s="106" t="s">
        <v>77</v>
      </c>
    </row>
    <row r="49" spans="1:11" ht="14.4" x14ac:dyDescent="0.3">
      <c r="A49" s="80" t="s">
        <v>103</v>
      </c>
      <c r="B49" s="81">
        <v>0</v>
      </c>
      <c r="C49" s="81">
        <v>0</v>
      </c>
      <c r="D49" s="82">
        <v>0</v>
      </c>
      <c r="F49" s="83">
        <v>0</v>
      </c>
      <c r="G49" s="282">
        <v>0</v>
      </c>
      <c r="H49" s="282"/>
      <c r="J49" s="103">
        <f>B49-F49</f>
        <v>0</v>
      </c>
      <c r="K49" s="104">
        <f>C49-G49</f>
        <v>0</v>
      </c>
    </row>
    <row r="50" spans="1:11" x14ac:dyDescent="0.25">
      <c r="A50" s="78" t="s">
        <v>6</v>
      </c>
      <c r="B50" s="85">
        <f>SUM(B49:B49)</f>
        <v>0</v>
      </c>
      <c r="C50" s="85">
        <f>SUM(C49:C49)</f>
        <v>0</v>
      </c>
      <c r="D50" s="86">
        <f>SUM(D49:D49)</f>
        <v>0</v>
      </c>
      <c r="F50" s="87">
        <f>SUM(F49:F49)</f>
        <v>0</v>
      </c>
      <c r="G50" s="283">
        <f>SUM(G49:G49)</f>
        <v>0</v>
      </c>
      <c r="H50" s="283"/>
      <c r="J50" s="107">
        <f>SUM(J49:J49)</f>
        <v>0</v>
      </c>
      <c r="K50" s="105">
        <f>SUM(K49:K49)</f>
        <v>0</v>
      </c>
    </row>
  </sheetData>
  <mergeCells count="24">
    <mergeCell ref="G50:H50"/>
    <mergeCell ref="F47:H47"/>
    <mergeCell ref="B36:D36"/>
    <mergeCell ref="G37:H37"/>
    <mergeCell ref="G38:H38"/>
    <mergeCell ref="A42:D42"/>
    <mergeCell ref="J47:K47"/>
    <mergeCell ref="B47:D47"/>
    <mergeCell ref="G48:H48"/>
    <mergeCell ref="G49:H49"/>
    <mergeCell ref="G39:H39"/>
    <mergeCell ref="G40:H40"/>
    <mergeCell ref="F33:H34"/>
    <mergeCell ref="J28:L28"/>
    <mergeCell ref="J35:K36"/>
    <mergeCell ref="J33:K34"/>
    <mergeCell ref="F35:H36"/>
    <mergeCell ref="A9:D9"/>
    <mergeCell ref="F28:H28"/>
    <mergeCell ref="A26:D26"/>
    <mergeCell ref="B28:D28"/>
    <mergeCell ref="J11:L11"/>
    <mergeCell ref="F11:H11"/>
    <mergeCell ref="B11:D11"/>
  </mergeCells>
  <pageMargins left="0.25" right="0.25" top="0.75" bottom="0.75" header="0.3" footer="0.3"/>
  <pageSetup scale="73" fitToHeight="0" orientation="landscape" horizontalDpi="4294967293" verticalDpi="120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sheetPr codeName="Sheet3"/>
  <dimension ref="A1:R46"/>
  <sheetViews>
    <sheetView showGridLines="0" zoomScaleNormal="100" workbookViewId="0"/>
  </sheetViews>
  <sheetFormatPr defaultRowHeight="14.4" x14ac:dyDescent="0.3"/>
  <cols>
    <col min="1" max="1" width="45.21875" customWidth="1"/>
    <col min="2" max="2" width="12.109375" customWidth="1"/>
    <col min="3" max="3" width="15.5546875" customWidth="1"/>
    <col min="4" max="4" width="14.44140625" bestFit="1" customWidth="1"/>
    <col min="5" max="5" width="14.44140625" customWidth="1"/>
    <col min="6" max="6" width="14" customWidth="1"/>
    <col min="7" max="8" width="15.44140625" customWidth="1"/>
    <col min="9" max="9" width="13.21875" customWidth="1"/>
    <col min="10" max="10" width="0.6640625" customWidth="1"/>
    <col min="11" max="11" width="14.44140625" customWidth="1"/>
    <col min="12" max="12" width="13.44140625" customWidth="1"/>
    <col min="13" max="13" width="0.6640625" customWidth="1"/>
    <col min="14" max="14" width="13.21875" customWidth="1"/>
    <col min="15" max="15" width="14.109375" customWidth="1"/>
    <col min="16" max="16" width="0.6640625" customWidth="1"/>
    <col min="17" max="17" width="11.6640625" customWidth="1"/>
    <col min="18" max="18" width="17.21875" customWidth="1"/>
  </cols>
  <sheetData>
    <row r="1" spans="1:16" ht="21.6" customHeight="1" x14ac:dyDescent="0.3">
      <c r="A1" s="144" t="s">
        <v>87</v>
      </c>
      <c r="B1" s="145"/>
      <c r="C1" s="145"/>
      <c r="D1" s="145"/>
      <c r="E1" s="145"/>
      <c r="F1" s="145"/>
      <c r="G1" s="145"/>
      <c r="H1" s="145"/>
      <c r="I1" s="145"/>
      <c r="J1" s="145"/>
      <c r="K1" s="145"/>
      <c r="L1" s="145"/>
      <c r="M1" s="145"/>
      <c r="P1" s="145"/>
    </row>
    <row r="2" spans="1:16" ht="21" x14ac:dyDescent="0.4">
      <c r="A2" s="131" t="str">
        <f>'Pipeline - Solar Summary'!H2</f>
        <v>as of 12/31/2022</v>
      </c>
    </row>
    <row r="3" spans="1:16" ht="5.4" customHeight="1" x14ac:dyDescent="0.3"/>
    <row r="4" spans="1:16" ht="27.6" x14ac:dyDescent="0.3">
      <c r="A4" s="90" t="s">
        <v>62</v>
      </c>
      <c r="B4" s="91" t="s">
        <v>63</v>
      </c>
      <c r="C4" s="56" t="s">
        <v>57</v>
      </c>
      <c r="D4" s="57" t="s">
        <v>90</v>
      </c>
      <c r="E4" s="158" t="s">
        <v>91</v>
      </c>
    </row>
    <row r="5" spans="1:16" ht="28.8" customHeight="1" x14ac:dyDescent="0.3">
      <c r="A5" s="92" t="s">
        <v>55</v>
      </c>
      <c r="B5" s="91">
        <v>0.85</v>
      </c>
      <c r="C5" s="154">
        <v>104</v>
      </c>
      <c r="D5" s="152">
        <v>163515.78</v>
      </c>
      <c r="E5" s="93">
        <f>D5/D14</f>
        <v>0.33209034536540649</v>
      </c>
    </row>
    <row r="6" spans="1:16" ht="28.8" customHeight="1" x14ac:dyDescent="0.3">
      <c r="A6" s="92" t="s">
        <v>96</v>
      </c>
      <c r="B6" s="91">
        <v>0.6</v>
      </c>
      <c r="C6" s="154">
        <v>0</v>
      </c>
      <c r="D6" s="152">
        <v>0</v>
      </c>
      <c r="E6" s="93">
        <f>D6/D14</f>
        <v>0</v>
      </c>
    </row>
    <row r="7" spans="1:16" ht="30" customHeight="1" x14ac:dyDescent="0.3">
      <c r="A7" s="92" t="s">
        <v>68</v>
      </c>
      <c r="B7" s="91">
        <v>0.6</v>
      </c>
      <c r="C7" s="154">
        <v>3</v>
      </c>
      <c r="D7" s="152">
        <v>29904.52</v>
      </c>
      <c r="E7" s="93">
        <f>D7/D14</f>
        <v>6.0734213999325971E-2</v>
      </c>
      <c r="L7" s="97"/>
    </row>
    <row r="8" spans="1:16" ht="29.4" customHeight="1" x14ac:dyDescent="0.3">
      <c r="A8" s="92" t="s">
        <v>65</v>
      </c>
      <c r="B8" s="91">
        <v>1</v>
      </c>
      <c r="C8" s="154">
        <v>226</v>
      </c>
      <c r="D8" s="152">
        <v>140738.71</v>
      </c>
      <c r="E8" s="93">
        <f>D8/D14</f>
        <v>0.28583153754446072</v>
      </c>
    </row>
    <row r="9" spans="1:16" ht="28.8" customHeight="1" x14ac:dyDescent="0.3">
      <c r="A9" s="92" t="s">
        <v>66</v>
      </c>
      <c r="B9" s="91">
        <v>0.6</v>
      </c>
      <c r="C9" s="154">
        <v>0</v>
      </c>
      <c r="D9" s="152">
        <v>0</v>
      </c>
      <c r="E9" s="93">
        <f>D9/D14</f>
        <v>0</v>
      </c>
    </row>
    <row r="10" spans="1:16" ht="28.2" customHeight="1" x14ac:dyDescent="0.3">
      <c r="A10" s="92" t="s">
        <v>67</v>
      </c>
      <c r="B10" s="91">
        <v>0.6</v>
      </c>
      <c r="C10" s="154">
        <v>1</v>
      </c>
      <c r="D10" s="152">
        <v>1432.49</v>
      </c>
      <c r="E10" s="93">
        <f>D10/D14</f>
        <v>2.9092977988576462E-3</v>
      </c>
      <c r="H10" s="155"/>
    </row>
    <row r="11" spans="1:16" ht="28.8" customHeight="1" x14ac:dyDescent="0.3">
      <c r="A11" s="92" t="s">
        <v>64</v>
      </c>
      <c r="B11" s="91">
        <v>1</v>
      </c>
      <c r="C11" s="153">
        <v>9</v>
      </c>
      <c r="D11" s="153">
        <v>156791.92000000001</v>
      </c>
      <c r="E11" s="93">
        <f>D11/D14</f>
        <v>0.31843460529194911</v>
      </c>
      <c r="H11" s="290"/>
      <c r="I11" s="290"/>
      <c r="J11" s="290"/>
      <c r="K11" s="290"/>
    </row>
    <row r="12" spans="1:16" ht="28.8" customHeight="1" x14ac:dyDescent="0.3">
      <c r="A12" s="92" t="s">
        <v>89</v>
      </c>
      <c r="B12" s="91">
        <v>0.6</v>
      </c>
      <c r="C12" s="147"/>
      <c r="D12" s="148"/>
      <c r="E12" s="93">
        <f>D12/D14</f>
        <v>0</v>
      </c>
    </row>
    <row r="13" spans="1:16" ht="32.4" customHeight="1" x14ac:dyDescent="0.3">
      <c r="A13" s="92" t="s">
        <v>88</v>
      </c>
      <c r="B13" s="91">
        <v>1</v>
      </c>
      <c r="C13" s="147"/>
      <c r="D13" s="148"/>
      <c r="E13" s="93">
        <f>D13/D14</f>
        <v>0</v>
      </c>
      <c r="F13" s="23"/>
      <c r="G13" s="23"/>
      <c r="H13" s="23"/>
      <c r="I13" s="23"/>
    </row>
    <row r="14" spans="1:16" x14ac:dyDescent="0.3">
      <c r="B14" s="94"/>
      <c r="C14" s="95">
        <f>SUM(C5:C13)</f>
        <v>343</v>
      </c>
      <c r="D14" s="95">
        <f>SUM(D5:D13)</f>
        <v>492383.42000000004</v>
      </c>
      <c r="E14" s="96">
        <f>SUM(E5:E13)</f>
        <v>1</v>
      </c>
      <c r="L14" s="97"/>
    </row>
    <row r="15" spans="1:16" ht="7.2" customHeight="1" x14ac:dyDescent="0.3">
      <c r="C15" s="157"/>
      <c r="D15" s="157"/>
      <c r="E15" s="157"/>
    </row>
    <row r="16" spans="1:16" x14ac:dyDescent="0.3">
      <c r="C16" s="292"/>
      <c r="D16" s="293"/>
      <c r="E16" s="293"/>
      <c r="F16" s="293"/>
      <c r="G16" s="293"/>
      <c r="H16" s="293"/>
      <c r="I16" s="293"/>
      <c r="J16" s="293"/>
      <c r="K16" s="293"/>
    </row>
    <row r="17" spans="1:18" ht="21" x14ac:dyDescent="0.3">
      <c r="A17" s="291" t="s">
        <v>132</v>
      </c>
      <c r="B17" s="291"/>
      <c r="C17" s="291"/>
      <c r="D17" s="291"/>
      <c r="E17" s="181"/>
      <c r="F17" s="53"/>
      <c r="G17" s="53"/>
      <c r="H17" s="53"/>
      <c r="I17" s="53"/>
      <c r="J17" s="71"/>
      <c r="K17" s="71"/>
      <c r="L17" s="71"/>
      <c r="M17" s="71"/>
      <c r="N17" s="71"/>
      <c r="P17" s="71"/>
      <c r="Q17" s="71"/>
    </row>
    <row r="18" spans="1:18" s="53" customFormat="1" ht="6" customHeight="1" x14ac:dyDescent="0.3">
      <c r="A18" s="54"/>
      <c r="C18" s="55"/>
      <c r="J18" s="71"/>
      <c r="M18" s="71"/>
      <c r="P18" s="71"/>
    </row>
    <row r="19" spans="1:18" x14ac:dyDescent="0.3">
      <c r="A19" s="160" t="s">
        <v>102</v>
      </c>
      <c r="C19" s="186"/>
      <c r="D19" s="186"/>
      <c r="E19" s="186"/>
      <c r="F19" s="186"/>
      <c r="G19" s="186"/>
      <c r="H19" s="186"/>
      <c r="I19" s="186"/>
      <c r="J19" s="186"/>
      <c r="K19" s="186"/>
      <c r="L19" s="186"/>
      <c r="M19" s="186"/>
      <c r="N19" s="186"/>
      <c r="O19" s="186"/>
      <c r="P19" s="186"/>
      <c r="Q19" s="186"/>
      <c r="R19" s="186"/>
    </row>
    <row r="20" spans="1:18" ht="13.8" customHeight="1" x14ac:dyDescent="0.3">
      <c r="A20" s="284" t="s">
        <v>104</v>
      </c>
      <c r="B20" s="287" t="s">
        <v>105</v>
      </c>
      <c r="C20" s="287"/>
      <c r="D20" s="288" t="s">
        <v>106</v>
      </c>
      <c r="E20" s="288"/>
      <c r="F20" s="289" t="s">
        <v>107</v>
      </c>
      <c r="G20" s="289"/>
      <c r="H20" s="294" t="s">
        <v>108</v>
      </c>
      <c r="I20" s="294"/>
      <c r="J20" s="182"/>
      <c r="K20" s="294" t="s">
        <v>2</v>
      </c>
      <c r="L20" s="294"/>
      <c r="M20" s="182"/>
      <c r="N20" s="294" t="s">
        <v>55</v>
      </c>
      <c r="O20" s="294"/>
      <c r="P20" s="182"/>
      <c r="Q20" s="295" t="s">
        <v>109</v>
      </c>
      <c r="R20" s="295"/>
    </row>
    <row r="21" spans="1:18" x14ac:dyDescent="0.3">
      <c r="A21" s="285"/>
      <c r="B21" s="287"/>
      <c r="C21" s="287"/>
      <c r="D21" s="296" t="s">
        <v>110</v>
      </c>
      <c r="E21" s="296"/>
      <c r="F21" s="296" t="s">
        <v>111</v>
      </c>
      <c r="G21" s="296"/>
      <c r="H21" s="297" t="s">
        <v>112</v>
      </c>
      <c r="I21" s="297"/>
      <c r="J21" s="183"/>
      <c r="K21" s="297" t="s">
        <v>112</v>
      </c>
      <c r="L21" s="297"/>
      <c r="M21" s="183"/>
      <c r="N21" s="297" t="s">
        <v>112</v>
      </c>
      <c r="O21" s="297"/>
      <c r="P21" s="183"/>
      <c r="Q21" s="295"/>
      <c r="R21" s="295"/>
    </row>
    <row r="22" spans="1:18" x14ac:dyDescent="0.3">
      <c r="A22" s="286"/>
      <c r="B22" s="162" t="s">
        <v>113</v>
      </c>
      <c r="C22" s="163" t="s">
        <v>114</v>
      </c>
      <c r="D22" s="164" t="s">
        <v>113</v>
      </c>
      <c r="E22" s="164" t="s">
        <v>114</v>
      </c>
      <c r="F22" s="165" t="s">
        <v>113</v>
      </c>
      <c r="G22" s="165" t="s">
        <v>114</v>
      </c>
      <c r="H22" s="162" t="s">
        <v>113</v>
      </c>
      <c r="I22" s="162" t="s">
        <v>114</v>
      </c>
      <c r="J22" s="184"/>
      <c r="K22" s="162" t="s">
        <v>113</v>
      </c>
      <c r="L22" s="162" t="s">
        <v>114</v>
      </c>
      <c r="M22" s="184"/>
      <c r="N22" s="162" t="s">
        <v>113</v>
      </c>
      <c r="O22" s="162" t="s">
        <v>114</v>
      </c>
      <c r="P22" s="184"/>
      <c r="Q22" s="166" t="s">
        <v>113</v>
      </c>
      <c r="R22" s="166" t="s">
        <v>115</v>
      </c>
    </row>
    <row r="23" spans="1:18" x14ac:dyDescent="0.3">
      <c r="A23" s="167" t="s">
        <v>116</v>
      </c>
      <c r="B23" s="168"/>
      <c r="C23" s="71"/>
      <c r="D23" s="71"/>
      <c r="E23" s="71"/>
      <c r="F23" s="71"/>
      <c r="G23" s="71"/>
      <c r="H23" s="71"/>
      <c r="I23" s="71"/>
      <c r="J23" s="71"/>
      <c r="K23" s="71"/>
      <c r="L23" s="71"/>
      <c r="M23" s="71"/>
      <c r="N23" s="71"/>
      <c r="O23" s="71"/>
      <c r="P23" s="71"/>
      <c r="Q23" s="71"/>
      <c r="R23" s="71"/>
    </row>
    <row r="24" spans="1:18" x14ac:dyDescent="0.3">
      <c r="A24" s="169" t="s">
        <v>7</v>
      </c>
      <c r="B24" s="190">
        <v>13331</v>
      </c>
      <c r="C24" s="171">
        <v>117016.38</v>
      </c>
      <c r="D24" s="170">
        <v>0</v>
      </c>
      <c r="E24" s="170">
        <v>0</v>
      </c>
      <c r="F24" s="170">
        <v>0</v>
      </c>
      <c r="G24" s="170">
        <v>0</v>
      </c>
      <c r="H24" s="171">
        <f>SUM(D24+F24)</f>
        <v>0</v>
      </c>
      <c r="I24" s="171">
        <f>SUM(E24+G24)</f>
        <v>0</v>
      </c>
      <c r="J24" s="102"/>
      <c r="K24" s="190">
        <v>0</v>
      </c>
      <c r="L24" s="171">
        <v>0</v>
      </c>
      <c r="M24" s="102"/>
      <c r="N24" s="193">
        <v>0</v>
      </c>
      <c r="O24" s="171">
        <v>0</v>
      </c>
      <c r="P24" s="102"/>
      <c r="Q24" s="172">
        <f>SUM(B24+H24+K24+N24)</f>
        <v>13331</v>
      </c>
      <c r="R24" s="195">
        <f>SUM(C24+I24+L24+O24)</f>
        <v>117016.38</v>
      </c>
    </row>
    <row r="25" spans="1:18" ht="6" customHeight="1" x14ac:dyDescent="0.3">
      <c r="A25" s="173"/>
      <c r="B25" s="191"/>
      <c r="C25" s="174"/>
      <c r="D25" s="174"/>
      <c r="E25" s="174"/>
      <c r="F25" s="174"/>
      <c r="G25" s="174"/>
      <c r="H25" s="174"/>
      <c r="I25" s="174"/>
      <c r="J25" s="102"/>
      <c r="K25" s="192"/>
      <c r="L25" s="174"/>
      <c r="M25" s="102"/>
      <c r="N25" s="194"/>
      <c r="O25" s="174"/>
      <c r="P25" s="102"/>
      <c r="Q25" s="175"/>
      <c r="R25" s="174"/>
    </row>
    <row r="26" spans="1:18" x14ac:dyDescent="0.3">
      <c r="A26" s="167" t="s">
        <v>117</v>
      </c>
      <c r="B26" s="191"/>
      <c r="C26" s="174"/>
      <c r="D26" s="174"/>
      <c r="E26" s="174"/>
      <c r="F26" s="174"/>
      <c r="G26" s="174"/>
      <c r="H26" s="174"/>
      <c r="I26" s="174"/>
      <c r="J26" s="102"/>
      <c r="K26" s="192"/>
      <c r="L26" s="174"/>
      <c r="M26" s="102"/>
      <c r="N26" s="194"/>
      <c r="O26" s="174"/>
      <c r="P26" s="102"/>
      <c r="Q26" s="175"/>
      <c r="R26" s="174"/>
    </row>
    <row r="27" spans="1:18" x14ac:dyDescent="0.3">
      <c r="A27" s="176" t="s">
        <v>124</v>
      </c>
      <c r="B27" s="190">
        <v>0</v>
      </c>
      <c r="C27" s="171">
        <v>0</v>
      </c>
      <c r="D27" s="170">
        <v>199</v>
      </c>
      <c r="E27" s="170">
        <v>30639.52</v>
      </c>
      <c r="F27" s="170">
        <v>2</v>
      </c>
      <c r="G27" s="170">
        <v>3645.77</v>
      </c>
      <c r="H27" s="171">
        <f t="shared" ref="H27:H28" si="0">SUM(D27+F27)</f>
        <v>201</v>
      </c>
      <c r="I27" s="171">
        <f t="shared" ref="I27:I28" si="1">SUM(E27+G27)</f>
        <v>34285.29</v>
      </c>
      <c r="J27" s="102"/>
      <c r="K27" s="190">
        <v>0</v>
      </c>
      <c r="L27" s="171">
        <v>0</v>
      </c>
      <c r="M27" s="102"/>
      <c r="N27" s="193">
        <v>0</v>
      </c>
      <c r="O27" s="171">
        <v>0</v>
      </c>
      <c r="P27" s="102"/>
      <c r="Q27" s="172">
        <f t="shared" ref="Q27:Q28" si="2">SUM(B27+H27+K27+N27)</f>
        <v>201</v>
      </c>
      <c r="R27" s="195">
        <f t="shared" ref="R27:R28" si="3">SUM(C27+I27+L27+O27)</f>
        <v>34285.29</v>
      </c>
    </row>
    <row r="28" spans="1:18" x14ac:dyDescent="0.3">
      <c r="A28" s="176" t="s">
        <v>134</v>
      </c>
      <c r="B28" s="190">
        <v>0</v>
      </c>
      <c r="C28" s="171">
        <v>0</v>
      </c>
      <c r="D28" s="170">
        <v>5</v>
      </c>
      <c r="E28" s="170">
        <v>1384.46</v>
      </c>
      <c r="F28" s="170">
        <v>0</v>
      </c>
      <c r="G28" s="170">
        <v>0</v>
      </c>
      <c r="H28" s="171">
        <f t="shared" si="0"/>
        <v>5</v>
      </c>
      <c r="I28" s="171">
        <f t="shared" si="1"/>
        <v>1384.46</v>
      </c>
      <c r="J28" s="102"/>
      <c r="K28" s="190">
        <v>0</v>
      </c>
      <c r="L28" s="171">
        <v>0</v>
      </c>
      <c r="M28" s="102"/>
      <c r="N28" s="193">
        <v>0</v>
      </c>
      <c r="O28" s="171">
        <v>0</v>
      </c>
      <c r="P28" s="102"/>
      <c r="Q28" s="172">
        <f t="shared" si="2"/>
        <v>5</v>
      </c>
      <c r="R28" s="195">
        <f t="shared" si="3"/>
        <v>1384.46</v>
      </c>
    </row>
    <row r="29" spans="1:18" x14ac:dyDescent="0.3">
      <c r="A29" s="176" t="s">
        <v>118</v>
      </c>
      <c r="B29" s="190">
        <v>0</v>
      </c>
      <c r="C29" s="171">
        <v>0</v>
      </c>
      <c r="D29" s="170">
        <v>6</v>
      </c>
      <c r="E29" s="170">
        <v>4062.48</v>
      </c>
      <c r="F29" s="170">
        <v>1</v>
      </c>
      <c r="G29" s="170">
        <v>1156.5</v>
      </c>
      <c r="H29" s="171">
        <f t="shared" ref="H29:H34" si="4">SUM(D29+F29)</f>
        <v>7</v>
      </c>
      <c r="I29" s="171">
        <f t="shared" ref="I29:I34" si="5">SUM(E29+G29)</f>
        <v>5218.9799999999996</v>
      </c>
      <c r="J29" s="102"/>
      <c r="K29" s="190">
        <v>0</v>
      </c>
      <c r="L29" s="171">
        <v>0</v>
      </c>
      <c r="M29" s="102"/>
      <c r="N29" s="193">
        <v>0</v>
      </c>
      <c r="O29" s="171">
        <v>0</v>
      </c>
      <c r="P29" s="102"/>
      <c r="Q29" s="172">
        <f t="shared" ref="Q29:Q34" si="6">SUM(B29+H29+K29+N29)</f>
        <v>7</v>
      </c>
      <c r="R29" s="195">
        <f t="shared" ref="R29:R34" si="7">SUM(C29+I29+L29+O29)</f>
        <v>5218.9799999999996</v>
      </c>
    </row>
    <row r="30" spans="1:18" x14ac:dyDescent="0.3">
      <c r="A30" s="176" t="s">
        <v>119</v>
      </c>
      <c r="B30" s="190">
        <v>0</v>
      </c>
      <c r="C30" s="171">
        <v>0</v>
      </c>
      <c r="D30" s="170">
        <v>7</v>
      </c>
      <c r="E30" s="170">
        <v>2899.2</v>
      </c>
      <c r="F30" s="170">
        <v>2</v>
      </c>
      <c r="G30" s="170">
        <v>4412.24</v>
      </c>
      <c r="H30" s="171">
        <f t="shared" si="4"/>
        <v>9</v>
      </c>
      <c r="I30" s="171">
        <f t="shared" si="5"/>
        <v>7311.44</v>
      </c>
      <c r="J30" s="102"/>
      <c r="K30" s="190">
        <v>0</v>
      </c>
      <c r="L30" s="171">
        <v>0</v>
      </c>
      <c r="M30" s="102"/>
      <c r="N30" s="193">
        <v>0</v>
      </c>
      <c r="O30" s="171">
        <v>0</v>
      </c>
      <c r="P30" s="102"/>
      <c r="Q30" s="172">
        <f t="shared" si="6"/>
        <v>9</v>
      </c>
      <c r="R30" s="195">
        <f t="shared" si="7"/>
        <v>7311.44</v>
      </c>
    </row>
    <row r="31" spans="1:18" x14ac:dyDescent="0.3">
      <c r="A31" s="177" t="s">
        <v>136</v>
      </c>
      <c r="B31" s="190">
        <v>0</v>
      </c>
      <c r="C31" s="171">
        <v>0</v>
      </c>
      <c r="D31" s="170">
        <v>0</v>
      </c>
      <c r="E31" s="170">
        <v>0</v>
      </c>
      <c r="F31" s="170">
        <v>0</v>
      </c>
      <c r="G31" s="170">
        <v>0</v>
      </c>
      <c r="H31" s="171">
        <f t="shared" si="4"/>
        <v>0</v>
      </c>
      <c r="I31" s="171">
        <f t="shared" si="5"/>
        <v>0</v>
      </c>
      <c r="J31" s="102"/>
      <c r="K31" s="190">
        <v>0</v>
      </c>
      <c r="L31" s="171">
        <v>0</v>
      </c>
      <c r="M31" s="102"/>
      <c r="N31" s="193">
        <v>0</v>
      </c>
      <c r="O31" s="171">
        <v>0</v>
      </c>
      <c r="P31" s="102"/>
      <c r="Q31" s="172">
        <f t="shared" si="6"/>
        <v>0</v>
      </c>
      <c r="R31" s="195">
        <f t="shared" si="7"/>
        <v>0</v>
      </c>
    </row>
    <row r="32" spans="1:18" x14ac:dyDescent="0.3">
      <c r="A32" s="177" t="s">
        <v>96</v>
      </c>
      <c r="B32" s="190">
        <v>0</v>
      </c>
      <c r="C32" s="171">
        <v>0</v>
      </c>
      <c r="D32" s="170">
        <v>0</v>
      </c>
      <c r="E32" s="170">
        <v>0</v>
      </c>
      <c r="F32" s="170">
        <v>0</v>
      </c>
      <c r="G32" s="170">
        <v>0</v>
      </c>
      <c r="H32" s="171">
        <f t="shared" si="4"/>
        <v>0</v>
      </c>
      <c r="I32" s="171">
        <f t="shared" si="5"/>
        <v>0</v>
      </c>
      <c r="J32" s="102"/>
      <c r="K32" s="190">
        <v>0</v>
      </c>
      <c r="L32" s="171">
        <v>0</v>
      </c>
      <c r="M32" s="102"/>
      <c r="N32" s="193">
        <v>0</v>
      </c>
      <c r="O32" s="171">
        <v>0</v>
      </c>
      <c r="P32" s="102"/>
      <c r="Q32" s="172">
        <f t="shared" si="6"/>
        <v>0</v>
      </c>
      <c r="R32" s="195">
        <f t="shared" si="7"/>
        <v>0</v>
      </c>
    </row>
    <row r="33" spans="1:18" x14ac:dyDescent="0.3">
      <c r="A33" s="177" t="s">
        <v>135</v>
      </c>
      <c r="B33" s="190">
        <v>0</v>
      </c>
      <c r="C33" s="171">
        <v>0</v>
      </c>
      <c r="D33" s="170">
        <v>2</v>
      </c>
      <c r="E33" s="170">
        <v>467.82</v>
      </c>
      <c r="F33" s="170">
        <v>0</v>
      </c>
      <c r="G33" s="170">
        <v>0</v>
      </c>
      <c r="H33" s="171">
        <f t="shared" si="4"/>
        <v>2</v>
      </c>
      <c r="I33" s="171">
        <f t="shared" si="5"/>
        <v>467.82</v>
      </c>
      <c r="J33" s="102"/>
      <c r="K33" s="190">
        <v>0</v>
      </c>
      <c r="L33" s="171">
        <v>0</v>
      </c>
      <c r="M33" s="102"/>
      <c r="N33" s="193">
        <v>0</v>
      </c>
      <c r="O33" s="171">
        <v>0</v>
      </c>
      <c r="P33" s="102"/>
      <c r="Q33" s="172">
        <f t="shared" si="6"/>
        <v>2</v>
      </c>
      <c r="R33" s="195">
        <f t="shared" si="7"/>
        <v>467.82</v>
      </c>
    </row>
    <row r="34" spans="1:18" x14ac:dyDescent="0.3">
      <c r="A34" s="176" t="s">
        <v>120</v>
      </c>
      <c r="B34" s="190">
        <v>0</v>
      </c>
      <c r="C34" s="171">
        <v>0</v>
      </c>
      <c r="D34" s="170">
        <v>5</v>
      </c>
      <c r="E34" s="170">
        <v>646.54999999999995</v>
      </c>
      <c r="F34" s="170">
        <v>6</v>
      </c>
      <c r="G34" s="170">
        <v>13431.76</v>
      </c>
      <c r="H34" s="171">
        <f t="shared" si="4"/>
        <v>11</v>
      </c>
      <c r="I34" s="171">
        <f t="shared" si="5"/>
        <v>14078.31</v>
      </c>
      <c r="J34" s="102"/>
      <c r="K34" s="190">
        <v>0</v>
      </c>
      <c r="L34" s="171">
        <v>0</v>
      </c>
      <c r="M34" s="102"/>
      <c r="N34" s="193">
        <v>0</v>
      </c>
      <c r="O34" s="171">
        <v>0</v>
      </c>
      <c r="P34" s="102"/>
      <c r="Q34" s="172">
        <f t="shared" si="6"/>
        <v>11</v>
      </c>
      <c r="R34" s="195">
        <f t="shared" si="7"/>
        <v>14078.31</v>
      </c>
    </row>
    <row r="35" spans="1:18" x14ac:dyDescent="0.3">
      <c r="A35" s="176" t="s">
        <v>133</v>
      </c>
      <c r="B35" s="190">
        <v>0</v>
      </c>
      <c r="C35" s="171">
        <v>0</v>
      </c>
      <c r="D35" s="170">
        <v>1</v>
      </c>
      <c r="E35" s="170">
        <v>513</v>
      </c>
      <c r="F35" s="170">
        <v>1</v>
      </c>
      <c r="G35" s="170">
        <v>3635.28</v>
      </c>
      <c r="H35" s="171">
        <f t="shared" ref="H35:H36" si="8">SUM(D35+F35)</f>
        <v>2</v>
      </c>
      <c r="I35" s="171">
        <f t="shared" ref="I35:I36" si="9">SUM(E35+G35)</f>
        <v>4148.2800000000007</v>
      </c>
      <c r="J35" s="102"/>
      <c r="K35" s="190">
        <v>0</v>
      </c>
      <c r="L35" s="171">
        <v>0</v>
      </c>
      <c r="M35" s="102"/>
      <c r="N35" s="193">
        <v>0</v>
      </c>
      <c r="O35" s="171">
        <v>0</v>
      </c>
      <c r="P35" s="102"/>
      <c r="Q35" s="172">
        <f t="shared" ref="Q35:Q36" si="10">SUM(B35+H35+K35+N35)</f>
        <v>2</v>
      </c>
      <c r="R35" s="195">
        <f t="shared" ref="R35:R36" si="11">SUM(C35+I35+L35+O35)</f>
        <v>4148.2800000000007</v>
      </c>
    </row>
    <row r="36" spans="1:18" x14ac:dyDescent="0.3">
      <c r="A36" s="176" t="s">
        <v>138</v>
      </c>
      <c r="B36" s="190">
        <v>0</v>
      </c>
      <c r="C36" s="171">
        <v>0</v>
      </c>
      <c r="D36" s="170">
        <v>0</v>
      </c>
      <c r="E36" s="170">
        <v>0</v>
      </c>
      <c r="F36" s="170">
        <v>0</v>
      </c>
      <c r="G36" s="170">
        <v>0</v>
      </c>
      <c r="H36" s="171">
        <f t="shared" si="8"/>
        <v>0</v>
      </c>
      <c r="I36" s="171">
        <f t="shared" si="9"/>
        <v>0</v>
      </c>
      <c r="J36" s="102"/>
      <c r="K36" s="190">
        <v>0</v>
      </c>
      <c r="L36" s="171">
        <v>0</v>
      </c>
      <c r="M36" s="102"/>
      <c r="N36" s="193">
        <v>0</v>
      </c>
      <c r="O36" s="171">
        <v>0</v>
      </c>
      <c r="P36" s="102"/>
      <c r="Q36" s="172">
        <f t="shared" si="10"/>
        <v>0</v>
      </c>
      <c r="R36" s="195">
        <f t="shared" si="11"/>
        <v>0</v>
      </c>
    </row>
    <row r="37" spans="1:18" x14ac:dyDescent="0.3">
      <c r="A37" s="176" t="s">
        <v>137</v>
      </c>
      <c r="B37" s="190">
        <v>0</v>
      </c>
      <c r="C37" s="171">
        <v>0</v>
      </c>
      <c r="D37" s="170">
        <v>0</v>
      </c>
      <c r="E37" s="170">
        <v>0</v>
      </c>
      <c r="F37" s="170">
        <v>0</v>
      </c>
      <c r="G37" s="170">
        <v>0</v>
      </c>
      <c r="H37" s="171">
        <f t="shared" ref="H37" si="12">SUM(D37+F37)</f>
        <v>0</v>
      </c>
      <c r="I37" s="171">
        <f t="shared" ref="I37" si="13">SUM(E37+G37)</f>
        <v>0</v>
      </c>
      <c r="J37" s="102"/>
      <c r="K37" s="190">
        <v>0</v>
      </c>
      <c r="L37" s="171">
        <v>0</v>
      </c>
      <c r="M37" s="102"/>
      <c r="N37" s="193">
        <v>0</v>
      </c>
      <c r="O37" s="171">
        <v>0</v>
      </c>
      <c r="P37" s="102"/>
      <c r="Q37" s="172">
        <f t="shared" ref="Q37" si="14">SUM(B37+H37+K37+N37)</f>
        <v>0</v>
      </c>
      <c r="R37" s="195">
        <f t="shared" ref="R37" si="15">SUM(C37+I37+L37+O37)</f>
        <v>0</v>
      </c>
    </row>
    <row r="38" spans="1:18" ht="6" customHeight="1" x14ac:dyDescent="0.3">
      <c r="A38" s="173"/>
      <c r="B38" s="191"/>
      <c r="C38" s="174"/>
      <c r="D38" s="174"/>
      <c r="E38" s="174"/>
      <c r="F38" s="174"/>
      <c r="G38" s="174"/>
      <c r="H38" s="174"/>
      <c r="I38" s="174"/>
      <c r="J38" s="102"/>
      <c r="K38" s="192"/>
      <c r="L38" s="174"/>
      <c r="M38" s="102"/>
      <c r="N38" s="194"/>
      <c r="O38" s="174"/>
      <c r="P38" s="102"/>
      <c r="Q38" s="175"/>
      <c r="R38" s="174"/>
    </row>
    <row r="39" spans="1:18" x14ac:dyDescent="0.3">
      <c r="A39" s="167" t="s">
        <v>55</v>
      </c>
      <c r="B39" s="191"/>
      <c r="C39" s="174"/>
      <c r="D39" s="174"/>
      <c r="E39" s="174"/>
      <c r="F39" s="174"/>
      <c r="G39" s="174"/>
      <c r="H39" s="174"/>
      <c r="I39" s="174"/>
      <c r="J39" s="102"/>
      <c r="K39" s="192"/>
      <c r="L39" s="174"/>
      <c r="M39" s="102"/>
      <c r="N39" s="194"/>
      <c r="O39" s="174"/>
      <c r="P39" s="102"/>
      <c r="Q39" s="175"/>
      <c r="R39" s="174"/>
    </row>
    <row r="40" spans="1:18" x14ac:dyDescent="0.3">
      <c r="A40" s="176" t="s">
        <v>121</v>
      </c>
      <c r="B40" s="190">
        <v>0</v>
      </c>
      <c r="C40" s="171">
        <v>0</v>
      </c>
      <c r="D40" s="170">
        <v>0</v>
      </c>
      <c r="E40" s="170">
        <v>0</v>
      </c>
      <c r="F40" s="170">
        <v>0</v>
      </c>
      <c r="G40" s="170">
        <v>0</v>
      </c>
      <c r="H40" s="171">
        <f t="shared" ref="H40:H41" si="16">SUM(D40+F40)</f>
        <v>0</v>
      </c>
      <c r="I40" s="171">
        <f t="shared" ref="I40:I41" si="17">SUM(E40+G40)</f>
        <v>0</v>
      </c>
      <c r="J40" s="102"/>
      <c r="K40" s="190">
        <v>0</v>
      </c>
      <c r="L40" s="171">
        <v>0</v>
      </c>
      <c r="M40" s="102"/>
      <c r="N40" s="193">
        <v>0</v>
      </c>
      <c r="O40" s="171">
        <v>0</v>
      </c>
      <c r="P40" s="102"/>
      <c r="Q40" s="172">
        <f t="shared" ref="Q40:Q41" si="18">SUM(B40+H40+K40+N40)</f>
        <v>0</v>
      </c>
      <c r="R40" s="195">
        <f t="shared" ref="R40:R41" si="19">SUM(C40+I40+L40+O40)</f>
        <v>0</v>
      </c>
    </row>
    <row r="41" spans="1:18" x14ac:dyDescent="0.3">
      <c r="A41" s="176" t="s">
        <v>122</v>
      </c>
      <c r="B41" s="190">
        <v>0</v>
      </c>
      <c r="C41" s="171">
        <v>0</v>
      </c>
      <c r="D41" s="170">
        <v>0</v>
      </c>
      <c r="E41" s="170">
        <v>0</v>
      </c>
      <c r="F41" s="170">
        <v>0</v>
      </c>
      <c r="G41" s="170">
        <v>0</v>
      </c>
      <c r="H41" s="171">
        <f t="shared" si="16"/>
        <v>0</v>
      </c>
      <c r="I41" s="171">
        <f t="shared" si="17"/>
        <v>0</v>
      </c>
      <c r="J41" s="102"/>
      <c r="K41" s="190">
        <v>0</v>
      </c>
      <c r="L41" s="171">
        <v>0</v>
      </c>
      <c r="M41" s="102"/>
      <c r="N41" s="193">
        <v>0</v>
      </c>
      <c r="O41" s="171">
        <v>0</v>
      </c>
      <c r="P41" s="102"/>
      <c r="Q41" s="172">
        <f t="shared" si="18"/>
        <v>0</v>
      </c>
      <c r="R41" s="195">
        <f t="shared" si="19"/>
        <v>0</v>
      </c>
    </row>
    <row r="42" spans="1:18" ht="6" customHeight="1" x14ac:dyDescent="0.3">
      <c r="A42" s="173"/>
      <c r="B42" s="191"/>
      <c r="C42" s="174"/>
      <c r="D42" s="174"/>
      <c r="E42" s="174"/>
      <c r="F42" s="174"/>
      <c r="G42" s="174"/>
      <c r="H42" s="174"/>
      <c r="I42" s="174"/>
      <c r="J42" s="102"/>
      <c r="K42" s="192"/>
      <c r="L42" s="174"/>
      <c r="M42" s="102"/>
      <c r="N42" s="194"/>
      <c r="O42" s="174"/>
      <c r="P42" s="102"/>
      <c r="Q42" s="175"/>
      <c r="R42" s="174"/>
    </row>
    <row r="43" spans="1:18" x14ac:dyDescent="0.3">
      <c r="A43" s="167" t="s">
        <v>2</v>
      </c>
      <c r="B43" s="191"/>
      <c r="C43" s="174"/>
      <c r="D43" s="174"/>
      <c r="E43" s="174"/>
      <c r="F43" s="174"/>
      <c r="G43" s="174"/>
      <c r="H43" s="174"/>
      <c r="I43" s="174"/>
      <c r="J43" s="102"/>
      <c r="K43" s="192"/>
      <c r="L43" s="174"/>
      <c r="M43" s="102"/>
      <c r="N43" s="194"/>
      <c r="O43" s="174"/>
      <c r="P43" s="102"/>
      <c r="Q43" s="175"/>
      <c r="R43" s="174"/>
    </row>
    <row r="44" spans="1:18" x14ac:dyDescent="0.3">
      <c r="A44" s="176" t="s">
        <v>103</v>
      </c>
      <c r="B44" s="190">
        <v>0</v>
      </c>
      <c r="C44" s="171">
        <v>0</v>
      </c>
      <c r="D44" s="170">
        <v>0</v>
      </c>
      <c r="E44" s="170">
        <v>0</v>
      </c>
      <c r="F44" s="170">
        <v>0</v>
      </c>
      <c r="G44" s="170">
        <v>0</v>
      </c>
      <c r="H44" s="171">
        <f>SUM(D44+F44)</f>
        <v>0</v>
      </c>
      <c r="I44" s="171">
        <f t="shared" ref="I44" si="20">SUM(E44+G44)</f>
        <v>0</v>
      </c>
      <c r="J44" s="102"/>
      <c r="K44" s="190">
        <v>0</v>
      </c>
      <c r="L44" s="171">
        <v>0</v>
      </c>
      <c r="M44" s="102"/>
      <c r="N44" s="193">
        <v>0</v>
      </c>
      <c r="O44" s="171">
        <v>0</v>
      </c>
      <c r="P44" s="102"/>
      <c r="Q44" s="172">
        <f t="shared" ref="Q44" si="21">SUM(B44+H44+K44+N44)</f>
        <v>0</v>
      </c>
      <c r="R44" s="195">
        <f>SUM(C44+I44+L44+O44)</f>
        <v>0</v>
      </c>
    </row>
    <row r="45" spans="1:18" ht="6" customHeight="1" x14ac:dyDescent="0.3">
      <c r="A45" s="173"/>
      <c r="B45" s="191"/>
      <c r="C45" s="174"/>
      <c r="D45" s="174"/>
      <c r="E45" s="174"/>
      <c r="F45" s="174"/>
      <c r="G45" s="174"/>
      <c r="H45" s="174"/>
      <c r="I45" s="174"/>
      <c r="J45" s="102"/>
      <c r="K45" s="192"/>
      <c r="L45" s="174"/>
      <c r="M45" s="102"/>
      <c r="N45" s="194"/>
      <c r="O45" s="174"/>
      <c r="P45" s="102"/>
      <c r="Q45" s="175"/>
      <c r="R45" s="174"/>
    </row>
    <row r="46" spans="1:18" x14ac:dyDescent="0.3">
      <c r="A46" s="67" t="s">
        <v>25</v>
      </c>
      <c r="B46" s="178">
        <f>SUM(B24+B29+B30+B32+B34+B40+B41+B44+B27+B35+B28)</f>
        <v>13331</v>
      </c>
      <c r="C46" s="178">
        <f>SUM(C24+C29+C30+C32+C34+C40+C41+C44+C27+C35+C28)</f>
        <v>117016.38</v>
      </c>
      <c r="D46" s="179">
        <f>SUM(D24:D44)</f>
        <v>225</v>
      </c>
      <c r="E46" s="179">
        <f>SUM(E24:E44)</f>
        <v>40613.03</v>
      </c>
      <c r="F46" s="179">
        <f t="shared" ref="F46:G46" si="22">SUM(F24:F44)</f>
        <v>12</v>
      </c>
      <c r="G46" s="179">
        <f t="shared" si="22"/>
        <v>26281.55</v>
      </c>
      <c r="H46" s="178">
        <f t="shared" ref="H46:I46" si="23">SUM(H24+H29+H30+H32+H34+H40+H41+H44+H27+H35+H28)</f>
        <v>235</v>
      </c>
      <c r="I46" s="178">
        <f t="shared" si="23"/>
        <v>66426.759999999995</v>
      </c>
      <c r="J46" s="185"/>
      <c r="K46" s="178">
        <f t="shared" ref="K46:L46" si="24">SUM(K24+K29+K30+K32+K34+K40+K41+K44+K27+K35+K28)</f>
        <v>0</v>
      </c>
      <c r="L46" s="178">
        <f t="shared" si="24"/>
        <v>0</v>
      </c>
      <c r="M46" s="185"/>
      <c r="N46" s="178">
        <f t="shared" ref="N46:O46" si="25">SUM(N24+N29+N30+N32+N34+N40+N41+N44+N27+N35+N28)</f>
        <v>0</v>
      </c>
      <c r="O46" s="178">
        <f t="shared" si="25"/>
        <v>0</v>
      </c>
      <c r="P46" s="185"/>
      <c r="Q46" s="180">
        <f>SUM(Q24+Q29+Q30+Q32+Q34+Q40+Q41+Q44+Q27+Q35+Q28+Q31+Q36+Q37+Q33)</f>
        <v>13568</v>
      </c>
      <c r="R46" s="180">
        <f>SUM(R24+R29+R30+R32+R34+R40+R41+R44+R27+R35+R28+R31+R36+R37+R33)</f>
        <v>183910.96000000002</v>
      </c>
    </row>
  </sheetData>
  <mergeCells count="16">
    <mergeCell ref="N20:O20"/>
    <mergeCell ref="Q20:R21"/>
    <mergeCell ref="D21:E21"/>
    <mergeCell ref="F21:G21"/>
    <mergeCell ref="H21:I21"/>
    <mergeCell ref="K21:L21"/>
    <mergeCell ref="N21:O21"/>
    <mergeCell ref="H20:I20"/>
    <mergeCell ref="A20:A22"/>
    <mergeCell ref="B20:C21"/>
    <mergeCell ref="D20:E20"/>
    <mergeCell ref="F20:G20"/>
    <mergeCell ref="H11:K11"/>
    <mergeCell ref="A17:D17"/>
    <mergeCell ref="C16:K16"/>
    <mergeCell ref="K20:L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1"/>
  <sheetViews>
    <sheetView showGridLines="0" workbookViewId="0">
      <selection sqref="A1:J1"/>
    </sheetView>
  </sheetViews>
  <sheetFormatPr defaultColWidth="9.109375" defaultRowHeight="15" x14ac:dyDescent="0.25"/>
  <cols>
    <col min="1" max="1" width="7" style="24" customWidth="1"/>
    <col min="2" max="2" width="9.109375" style="24"/>
    <col min="3" max="3" width="8.6640625" style="24" customWidth="1"/>
    <col min="4" max="4" width="8.33203125" style="24" bestFit="1" customWidth="1"/>
    <col min="5" max="5" width="19" style="24" customWidth="1"/>
    <col min="6" max="6" width="13" style="24" customWidth="1"/>
    <col min="7" max="7" width="1.33203125" style="128" customWidth="1"/>
    <col min="8" max="8" width="8" style="24" bestFit="1" customWidth="1"/>
    <col min="9" max="9" width="14.88671875" style="24" bestFit="1" customWidth="1"/>
    <col min="10" max="10" width="13" style="24" customWidth="1"/>
    <col min="11" max="11" width="1.33203125" style="128" customWidth="1"/>
    <col min="12" max="12" width="8" style="24" bestFit="1" customWidth="1"/>
    <col min="13" max="13" width="14.88671875" style="24" bestFit="1" customWidth="1"/>
    <col min="14" max="14" width="13" style="24" customWidth="1"/>
    <col min="15" max="16384" width="9.109375" style="24"/>
  </cols>
  <sheetData>
    <row r="1" spans="1:14" ht="17.399999999999999" x14ac:dyDescent="0.25">
      <c r="A1" s="298" t="s">
        <v>81</v>
      </c>
      <c r="B1" s="298"/>
      <c r="C1" s="298"/>
      <c r="D1" s="298"/>
      <c r="E1" s="298"/>
      <c r="F1" s="298"/>
      <c r="G1" s="298"/>
      <c r="H1" s="298"/>
      <c r="I1" s="298"/>
      <c r="J1" s="298"/>
      <c r="K1" s="199"/>
      <c r="L1" s="199"/>
      <c r="M1" s="199"/>
      <c r="N1" s="199"/>
    </row>
    <row r="2" spans="1:14" ht="17.399999999999999" x14ac:dyDescent="0.25">
      <c r="A2" s="115" t="str">
        <f>'Pipeline - Solar Summary'!H2</f>
        <v>as of 12/31/2022</v>
      </c>
      <c r="B2" s="47"/>
      <c r="C2" s="47"/>
      <c r="D2" s="47"/>
      <c r="E2" s="47"/>
      <c r="F2" s="47"/>
      <c r="G2" s="115"/>
      <c r="H2" s="47"/>
      <c r="I2" s="47"/>
      <c r="J2" s="47"/>
      <c r="K2" s="115"/>
      <c r="L2" s="47"/>
      <c r="M2" s="47"/>
      <c r="N2" s="47"/>
    </row>
    <row r="3" spans="1:14" ht="17.399999999999999" x14ac:dyDescent="0.25">
      <c r="A3" s="115"/>
      <c r="B3" s="47"/>
      <c r="C3" s="47"/>
      <c r="D3" s="47"/>
      <c r="E3" s="47"/>
      <c r="F3" s="47"/>
      <c r="G3" s="115"/>
      <c r="H3" s="47"/>
      <c r="I3" s="47"/>
      <c r="J3" s="47"/>
      <c r="K3" s="115"/>
      <c r="L3" s="47"/>
      <c r="M3" s="47"/>
      <c r="N3" s="47"/>
    </row>
    <row r="4" spans="1:14" ht="15.6" x14ac:dyDescent="0.25">
      <c r="A4" s="116"/>
      <c r="B4" s="116"/>
      <c r="C4" s="116"/>
      <c r="D4" s="301" t="s">
        <v>69</v>
      </c>
      <c r="E4" s="301"/>
      <c r="F4" s="301"/>
      <c r="G4" s="136"/>
      <c r="H4" s="301" t="s">
        <v>102</v>
      </c>
      <c r="I4" s="301"/>
      <c r="J4" s="301"/>
      <c r="K4" s="136"/>
      <c r="L4" s="302" t="s">
        <v>130</v>
      </c>
      <c r="M4" s="302"/>
      <c r="N4" s="302"/>
    </row>
    <row r="5" spans="1:14" s="128" customFormat="1" ht="6" customHeight="1" x14ac:dyDescent="0.25">
      <c r="A5" s="116"/>
      <c r="B5" s="116"/>
      <c r="C5" s="116"/>
      <c r="D5" s="132"/>
      <c r="E5" s="132"/>
      <c r="F5" s="132"/>
      <c r="G5" s="116"/>
      <c r="H5" s="132"/>
      <c r="I5" s="132"/>
      <c r="J5" s="132"/>
      <c r="K5" s="116"/>
      <c r="L5" s="132"/>
      <c r="M5" s="132"/>
      <c r="N5" s="132"/>
    </row>
    <row r="6" spans="1:14" s="25" customFormat="1" ht="13.8" x14ac:dyDescent="0.25">
      <c r="A6" s="117"/>
      <c r="B6" s="117"/>
      <c r="C6" s="117"/>
      <c r="D6" s="303" t="s">
        <v>28</v>
      </c>
      <c r="E6" s="304"/>
      <c r="F6" s="304"/>
      <c r="G6" s="304"/>
      <c r="H6" s="304"/>
      <c r="I6" s="304"/>
      <c r="J6" s="304"/>
      <c r="K6" s="304"/>
      <c r="L6" s="304"/>
      <c r="M6" s="304"/>
      <c r="N6" s="305"/>
    </row>
    <row r="7" spans="1:14" s="25" customFormat="1" ht="45.6" customHeight="1" x14ac:dyDescent="0.25">
      <c r="A7" s="134" t="s">
        <v>29</v>
      </c>
      <c r="B7" s="135" t="s">
        <v>3</v>
      </c>
      <c r="C7" s="32"/>
      <c r="D7" s="133" t="s">
        <v>70</v>
      </c>
      <c r="E7" s="133" t="s">
        <v>94</v>
      </c>
      <c r="F7" s="133" t="s">
        <v>95</v>
      </c>
      <c r="G7" s="118"/>
      <c r="H7" s="133" t="s">
        <v>70</v>
      </c>
      <c r="I7" s="133" t="s">
        <v>94</v>
      </c>
      <c r="J7" s="133" t="s">
        <v>95</v>
      </c>
      <c r="K7" s="118"/>
      <c r="L7" s="133" t="s">
        <v>70</v>
      </c>
      <c r="M7" s="133" t="s">
        <v>77</v>
      </c>
      <c r="N7" s="133" t="s">
        <v>95</v>
      </c>
    </row>
    <row r="8" spans="1:14" s="25" customFormat="1" ht="14.4" x14ac:dyDescent="0.3">
      <c r="A8" s="26" t="s">
        <v>8</v>
      </c>
      <c r="B8" s="27" t="s">
        <v>30</v>
      </c>
      <c r="C8" s="27"/>
      <c r="D8" s="28">
        <v>105</v>
      </c>
      <c r="E8" s="28">
        <v>254805.29</v>
      </c>
      <c r="F8" s="61">
        <f>E8/$E$10</f>
        <v>0.51749364346996085</v>
      </c>
      <c r="G8" s="119"/>
      <c r="H8" s="28">
        <v>7135</v>
      </c>
      <c r="I8" s="28">
        <v>90032.15</v>
      </c>
      <c r="J8" s="61">
        <f>I8/I10</f>
        <v>0.48954205883107782</v>
      </c>
      <c r="K8" s="119"/>
      <c r="L8" s="28">
        <f>SUM(D8+H8)</f>
        <v>7240</v>
      </c>
      <c r="M8" s="28">
        <f>SUM(E8+I8)</f>
        <v>344837.44</v>
      </c>
      <c r="N8" s="61">
        <f>M8/$M$10</f>
        <v>0.50989251160123494</v>
      </c>
    </row>
    <row r="9" spans="1:14" s="25" customFormat="1" ht="14.4" x14ac:dyDescent="0.3">
      <c r="A9" s="120" t="s">
        <v>11</v>
      </c>
      <c r="B9" s="121" t="s">
        <v>31</v>
      </c>
      <c r="C9" s="121"/>
      <c r="D9" s="122">
        <v>238</v>
      </c>
      <c r="E9" s="122">
        <v>237578.13</v>
      </c>
      <c r="F9" s="61">
        <f>E9/$E$10</f>
        <v>0.48250635653003909</v>
      </c>
      <c r="G9" s="119"/>
      <c r="H9" s="122">
        <v>6433</v>
      </c>
      <c r="I9" s="122">
        <v>93878.81</v>
      </c>
      <c r="J9" s="61">
        <f>I9/I10</f>
        <v>0.51045794116892218</v>
      </c>
      <c r="K9" s="119"/>
      <c r="L9" s="28">
        <f>SUM(D9+H9)</f>
        <v>6671</v>
      </c>
      <c r="M9" s="28">
        <f>SUM(E9+I9)</f>
        <v>331456.94</v>
      </c>
      <c r="N9" s="61">
        <f>M9/$M$10</f>
        <v>0.49010748839876506</v>
      </c>
    </row>
    <row r="10" spans="1:14" s="31" customFormat="1" ht="13.8" x14ac:dyDescent="0.25">
      <c r="A10" s="299" t="s">
        <v>6</v>
      </c>
      <c r="B10" s="299"/>
      <c r="C10" s="299"/>
      <c r="D10" s="29">
        <f>SUM(D8:D9)</f>
        <v>343</v>
      </c>
      <c r="E10" s="29">
        <f>SUM(E8:E9)</f>
        <v>492383.42000000004</v>
      </c>
      <c r="F10" s="30">
        <f>SUM(F8:F9)</f>
        <v>1</v>
      </c>
      <c r="G10" s="123"/>
      <c r="H10" s="29">
        <f>SUM(H8:H9)</f>
        <v>13568</v>
      </c>
      <c r="I10" s="29">
        <f>SUM(I8:I9)</f>
        <v>183910.96</v>
      </c>
      <c r="J10" s="30">
        <f>SUM(J8:J9)</f>
        <v>1</v>
      </c>
      <c r="K10" s="123"/>
      <c r="L10" s="129">
        <f>SUM(L8:L9)</f>
        <v>13911</v>
      </c>
      <c r="M10" s="129">
        <f>SUM(M8:M9)</f>
        <v>676294.38</v>
      </c>
      <c r="N10" s="130">
        <f>SUM(N8:N9)</f>
        <v>1</v>
      </c>
    </row>
    <row r="11" spans="1:14" s="25" customFormat="1" ht="2.4" customHeight="1" x14ac:dyDescent="0.25">
      <c r="A11" s="119"/>
      <c r="B11" s="119"/>
      <c r="C11" s="119"/>
      <c r="D11" s="124"/>
      <c r="E11" s="125"/>
      <c r="F11" s="126"/>
      <c r="G11" s="119"/>
      <c r="H11" s="124"/>
      <c r="I11" s="125"/>
      <c r="J11" s="126"/>
      <c r="K11" s="119"/>
      <c r="L11" s="124"/>
      <c r="M11" s="125"/>
      <c r="N11" s="126"/>
    </row>
    <row r="12" spans="1:14" s="25" customFormat="1" ht="20.399999999999999" customHeight="1" x14ac:dyDescent="0.25">
      <c r="G12" s="119"/>
      <c r="K12" s="119"/>
    </row>
    <row r="13" spans="1:14" s="25" customFormat="1" ht="13.8" x14ac:dyDescent="0.25">
      <c r="A13" s="117"/>
      <c r="B13" s="117"/>
      <c r="C13" s="117"/>
      <c r="D13" s="303" t="s">
        <v>32</v>
      </c>
      <c r="E13" s="304"/>
      <c r="F13" s="304"/>
      <c r="G13" s="304"/>
      <c r="H13" s="304"/>
      <c r="I13" s="304"/>
      <c r="J13" s="304"/>
      <c r="K13" s="304"/>
      <c r="L13" s="304"/>
      <c r="M13" s="304"/>
      <c r="N13" s="305"/>
    </row>
    <row r="14" spans="1:14" s="25" customFormat="1" ht="45.6" customHeight="1" x14ac:dyDescent="0.25">
      <c r="A14" s="134" t="s">
        <v>29</v>
      </c>
      <c r="B14" s="135" t="s">
        <v>3</v>
      </c>
      <c r="C14" s="32"/>
      <c r="D14" s="133" t="s">
        <v>71</v>
      </c>
      <c r="E14" s="133" t="s">
        <v>77</v>
      </c>
      <c r="F14" s="133" t="s">
        <v>95</v>
      </c>
      <c r="G14" s="118"/>
      <c r="H14" s="133" t="s">
        <v>71</v>
      </c>
      <c r="I14" s="133" t="s">
        <v>77</v>
      </c>
      <c r="J14" s="133" t="s">
        <v>95</v>
      </c>
      <c r="K14" s="118"/>
      <c r="L14" s="133" t="s">
        <v>71</v>
      </c>
      <c r="M14" s="133" t="s">
        <v>77</v>
      </c>
      <c r="N14" s="133" t="s">
        <v>95</v>
      </c>
    </row>
    <row r="15" spans="1:14" s="25" customFormat="1" ht="14.4" x14ac:dyDescent="0.3">
      <c r="A15" s="26" t="s">
        <v>8</v>
      </c>
      <c r="B15" s="27" t="s">
        <v>30</v>
      </c>
      <c r="C15" s="27"/>
      <c r="D15" s="28">
        <v>0</v>
      </c>
      <c r="E15" s="28">
        <v>0</v>
      </c>
      <c r="F15" s="61">
        <v>0</v>
      </c>
      <c r="G15" s="119"/>
      <c r="H15" s="28">
        <v>7030</v>
      </c>
      <c r="I15" s="28">
        <v>67857.14</v>
      </c>
      <c r="J15" s="61">
        <f>I15/I17</f>
        <v>0.57664452165465374</v>
      </c>
      <c r="K15" s="119"/>
      <c r="L15" s="28">
        <f>SUM(D15+H15)</f>
        <v>7030</v>
      </c>
      <c r="M15" s="28">
        <f>SUM(E15+I15)</f>
        <v>67857.14</v>
      </c>
      <c r="N15" s="61">
        <f>M15/$M$17</f>
        <v>0.57664452165465374</v>
      </c>
    </row>
    <row r="16" spans="1:14" s="25" customFormat="1" ht="14.4" x14ac:dyDescent="0.3">
      <c r="A16" s="26" t="s">
        <v>11</v>
      </c>
      <c r="B16" s="27" t="s">
        <v>31</v>
      </c>
      <c r="C16" s="27"/>
      <c r="D16" s="28">
        <v>0</v>
      </c>
      <c r="E16" s="28">
        <v>0</v>
      </c>
      <c r="F16" s="61">
        <v>0</v>
      </c>
      <c r="G16" s="119"/>
      <c r="H16" s="28">
        <v>6347</v>
      </c>
      <c r="I16" s="28">
        <v>49818.720000000001</v>
      </c>
      <c r="J16" s="61">
        <f>I16/I17</f>
        <v>0.42335547834534626</v>
      </c>
      <c r="K16" s="119"/>
      <c r="L16" s="28">
        <f>SUM(D16+H16)</f>
        <v>6347</v>
      </c>
      <c r="M16" s="28">
        <f>SUM(E16+I16)</f>
        <v>49818.720000000001</v>
      </c>
      <c r="N16" s="61">
        <f>M16/$M$17</f>
        <v>0.42335547834534626</v>
      </c>
    </row>
    <row r="17" spans="1:14" s="31" customFormat="1" ht="13.8" x14ac:dyDescent="0.25">
      <c r="A17" s="299" t="s">
        <v>6</v>
      </c>
      <c r="B17" s="299"/>
      <c r="C17" s="299"/>
      <c r="D17" s="29">
        <f>SUM(D15:D16)</f>
        <v>0</v>
      </c>
      <c r="E17" s="29">
        <f>SUM(E15:E16)</f>
        <v>0</v>
      </c>
      <c r="F17" s="30">
        <v>0</v>
      </c>
      <c r="G17" s="123"/>
      <c r="H17" s="29">
        <f>SUM(H15:H16)</f>
        <v>13377</v>
      </c>
      <c r="I17" s="29">
        <f>SUM(I15:I16)</f>
        <v>117675.86</v>
      </c>
      <c r="J17" s="30">
        <f>SUM(J15:J16)</f>
        <v>1</v>
      </c>
      <c r="K17" s="123"/>
      <c r="L17" s="129">
        <f>SUM(L15:L16)</f>
        <v>13377</v>
      </c>
      <c r="M17" s="129">
        <f>SUM(M15:M16)</f>
        <v>117675.86</v>
      </c>
      <c r="N17" s="130">
        <f>SUM(N15:N16)</f>
        <v>1</v>
      </c>
    </row>
    <row r="18" spans="1:14" s="25" customFormat="1" ht="1.8" customHeight="1" x14ac:dyDescent="0.25">
      <c r="A18" s="119"/>
      <c r="B18" s="119"/>
      <c r="C18" s="119"/>
      <c r="D18" s="124"/>
      <c r="E18" s="125"/>
      <c r="F18" s="126"/>
      <c r="G18" s="119"/>
      <c r="H18" s="124"/>
      <c r="I18" s="125"/>
      <c r="J18" s="126"/>
      <c r="K18" s="119"/>
      <c r="L18" s="124"/>
      <c r="M18" s="125"/>
      <c r="N18" s="126"/>
    </row>
    <row r="19" spans="1:14" s="119" customFormat="1" ht="8.4" customHeight="1" x14ac:dyDescent="0.25">
      <c r="D19" s="127"/>
      <c r="E19" s="127"/>
      <c r="H19" s="127"/>
      <c r="I19" s="127"/>
      <c r="L19" s="127"/>
      <c r="M19" s="127"/>
    </row>
    <row r="20" spans="1:14" ht="15" customHeight="1" x14ac:dyDescent="0.25">
      <c r="A20" s="300" t="s">
        <v>73</v>
      </c>
      <c r="B20" s="300"/>
      <c r="C20" s="300"/>
      <c r="D20" s="300"/>
      <c r="E20" s="300"/>
      <c r="F20" s="300"/>
      <c r="G20" s="300"/>
      <c r="H20" s="300"/>
      <c r="I20" s="300"/>
      <c r="J20" s="300"/>
      <c r="K20" s="300"/>
      <c r="L20" s="300"/>
      <c r="M20" s="300"/>
      <c r="N20" s="300"/>
    </row>
    <row r="21" spans="1:14" x14ac:dyDescent="0.25">
      <c r="A21" s="300"/>
      <c r="B21" s="300"/>
      <c r="C21" s="300"/>
      <c r="D21" s="300"/>
      <c r="E21" s="300"/>
      <c r="F21" s="300"/>
      <c r="G21" s="300"/>
      <c r="H21" s="300"/>
      <c r="I21" s="300"/>
      <c r="J21" s="300"/>
      <c r="K21" s="300"/>
      <c r="L21" s="300"/>
      <c r="M21" s="300"/>
      <c r="N21" s="300"/>
    </row>
  </sheetData>
  <mergeCells count="9">
    <mergeCell ref="A1:J1"/>
    <mergeCell ref="A17:C17"/>
    <mergeCell ref="A20:N21"/>
    <mergeCell ref="D4:F4"/>
    <mergeCell ref="L4:N4"/>
    <mergeCell ref="A10:C10"/>
    <mergeCell ref="H4:J4"/>
    <mergeCell ref="D6:N6"/>
    <mergeCell ref="D13:N1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C1:M27"/>
  <sheetViews>
    <sheetView showGridLines="0" workbookViewId="0">
      <selection activeCell="D9" sqref="D9:E10"/>
    </sheetView>
  </sheetViews>
  <sheetFormatPr defaultRowHeight="14.4" x14ac:dyDescent="0.3"/>
  <cols>
    <col min="1" max="2" width="2.109375" customWidth="1"/>
    <col min="3" max="3" width="1.6640625" customWidth="1"/>
    <col min="5" max="5" width="32.109375" customWidth="1"/>
    <col min="8" max="8" width="17.6640625" bestFit="1" customWidth="1"/>
    <col min="9" max="9" width="66.109375" customWidth="1"/>
    <col min="10" max="10" width="1.44140625" customWidth="1"/>
  </cols>
  <sheetData>
    <row r="1" spans="3:13" ht="15" thickBot="1" x14ac:dyDescent="0.35"/>
    <row r="2" spans="3:13" x14ac:dyDescent="0.3">
      <c r="C2" s="4"/>
      <c r="D2" s="5"/>
      <c r="E2" s="5"/>
      <c r="F2" s="5"/>
      <c r="G2" s="5"/>
      <c r="H2" s="5"/>
      <c r="I2" s="5"/>
      <c r="J2" s="6"/>
    </row>
    <row r="3" spans="3:13" ht="17.399999999999999" x14ac:dyDescent="0.3">
      <c r="C3" s="7"/>
      <c r="D3" s="8" t="s">
        <v>131</v>
      </c>
      <c r="E3" s="9"/>
      <c r="F3" s="9"/>
      <c r="G3" s="9"/>
      <c r="H3" s="9"/>
      <c r="I3" s="9"/>
      <c r="J3" s="10"/>
    </row>
    <row r="4" spans="3:13" ht="15.6" x14ac:dyDescent="0.3">
      <c r="C4" s="11"/>
      <c r="D4" s="12"/>
      <c r="E4" s="12"/>
      <c r="F4" s="13"/>
      <c r="G4" s="12"/>
      <c r="H4" s="12"/>
      <c r="I4" s="12"/>
      <c r="J4" s="14"/>
    </row>
    <row r="5" spans="3:13" ht="15.6" x14ac:dyDescent="0.3">
      <c r="C5" s="11"/>
      <c r="D5" s="15" t="s">
        <v>20</v>
      </c>
      <c r="E5" s="15"/>
      <c r="F5" s="16"/>
      <c r="G5" s="17"/>
      <c r="H5" s="15"/>
      <c r="I5" s="15"/>
      <c r="J5" s="18"/>
      <c r="K5" s="19"/>
      <c r="L5" s="19"/>
      <c r="M5" s="19"/>
    </row>
    <row r="6" spans="3:13" ht="15.6" x14ac:dyDescent="0.3">
      <c r="C6" s="11"/>
      <c r="D6" s="15"/>
      <c r="E6" s="15"/>
      <c r="F6" s="16"/>
      <c r="G6" s="17"/>
      <c r="H6" s="15"/>
      <c r="I6" s="15"/>
      <c r="J6" s="14"/>
    </row>
    <row r="7" spans="3:13" x14ac:dyDescent="0.3">
      <c r="C7" s="11"/>
      <c r="D7" s="309" t="s">
        <v>12</v>
      </c>
      <c r="E7" s="309"/>
      <c r="F7" s="307" t="s">
        <v>21</v>
      </c>
      <c r="G7" s="307"/>
      <c r="H7" s="307"/>
      <c r="I7" s="307"/>
      <c r="J7" s="14"/>
    </row>
    <row r="8" spans="3:13" x14ac:dyDescent="0.3">
      <c r="C8" s="11"/>
      <c r="D8" s="309"/>
      <c r="E8" s="309"/>
      <c r="F8" s="307"/>
      <c r="G8" s="307"/>
      <c r="H8" s="307"/>
      <c r="I8" s="307"/>
      <c r="J8" s="20"/>
    </row>
    <row r="9" spans="3:13" x14ac:dyDescent="0.3">
      <c r="C9" s="11"/>
      <c r="D9" s="309" t="s">
        <v>79</v>
      </c>
      <c r="E9" s="309"/>
      <c r="F9" s="307" t="s">
        <v>82</v>
      </c>
      <c r="G9" s="307"/>
      <c r="H9" s="307"/>
      <c r="I9" s="307"/>
      <c r="J9" s="20"/>
    </row>
    <row r="10" spans="3:13" ht="34.200000000000003" customHeight="1" x14ac:dyDescent="0.3">
      <c r="C10" s="11"/>
      <c r="D10" s="309"/>
      <c r="E10" s="309"/>
      <c r="F10" s="307"/>
      <c r="G10" s="307"/>
      <c r="H10" s="307"/>
      <c r="I10" s="307"/>
      <c r="J10" s="20"/>
    </row>
    <row r="11" spans="3:13" ht="14.4" customHeight="1" x14ac:dyDescent="0.3">
      <c r="C11" s="11"/>
      <c r="D11" s="306" t="s">
        <v>10</v>
      </c>
      <c r="E11" s="306"/>
      <c r="F11" s="307" t="s">
        <v>22</v>
      </c>
      <c r="G11" s="307"/>
      <c r="H11" s="307"/>
      <c r="I11" s="307"/>
      <c r="J11" s="20"/>
    </row>
    <row r="12" spans="3:13" ht="14.4" customHeight="1" x14ac:dyDescent="0.3">
      <c r="C12" s="11"/>
      <c r="D12" s="306"/>
      <c r="E12" s="306"/>
      <c r="F12" s="307"/>
      <c r="G12" s="307"/>
      <c r="H12" s="307"/>
      <c r="I12" s="307"/>
      <c r="J12" s="14"/>
    </row>
    <row r="13" spans="3:13" ht="14.4" customHeight="1" x14ac:dyDescent="0.3">
      <c r="C13" s="11"/>
      <c r="D13" s="306" t="s">
        <v>45</v>
      </c>
      <c r="E13" s="306"/>
      <c r="F13" s="307" t="s">
        <v>83</v>
      </c>
      <c r="G13" s="307"/>
      <c r="H13" s="307"/>
      <c r="I13" s="307"/>
      <c r="J13" s="14"/>
    </row>
    <row r="14" spans="3:13" ht="14.4" customHeight="1" x14ac:dyDescent="0.3">
      <c r="C14" s="11"/>
      <c r="D14" s="306"/>
      <c r="E14" s="306"/>
      <c r="F14" s="307"/>
      <c r="G14" s="307"/>
      <c r="H14" s="307"/>
      <c r="I14" s="307"/>
      <c r="J14" s="14"/>
    </row>
    <row r="15" spans="3:13" x14ac:dyDescent="0.3">
      <c r="C15" s="11"/>
      <c r="D15" s="306" t="s">
        <v>47</v>
      </c>
      <c r="E15" s="306"/>
      <c r="F15" s="308" t="s">
        <v>23</v>
      </c>
      <c r="G15" s="308"/>
      <c r="H15" s="308"/>
      <c r="I15" s="308"/>
      <c r="J15" s="14"/>
    </row>
    <row r="16" spans="3:13" x14ac:dyDescent="0.3">
      <c r="C16" s="11"/>
      <c r="D16" s="306"/>
      <c r="E16" s="306"/>
      <c r="F16" s="308"/>
      <c r="G16" s="308"/>
      <c r="H16" s="308"/>
      <c r="I16" s="308"/>
      <c r="J16" s="14"/>
    </row>
    <row r="17" spans="3:10" x14ac:dyDescent="0.3">
      <c r="C17" s="11"/>
      <c r="D17" s="306" t="s">
        <v>48</v>
      </c>
      <c r="E17" s="306"/>
      <c r="F17" s="307" t="s">
        <v>50</v>
      </c>
      <c r="G17" s="307"/>
      <c r="H17" s="307"/>
      <c r="I17" s="307"/>
      <c r="J17" s="14"/>
    </row>
    <row r="18" spans="3:10" ht="19.2" customHeight="1" x14ac:dyDescent="0.3">
      <c r="C18" s="11"/>
      <c r="D18" s="306"/>
      <c r="E18" s="306"/>
      <c r="F18" s="307"/>
      <c r="G18" s="307"/>
      <c r="H18" s="307"/>
      <c r="I18" s="307"/>
      <c r="J18" s="14"/>
    </row>
    <row r="19" spans="3:10" ht="14.4" customHeight="1" x14ac:dyDescent="0.3">
      <c r="C19" s="11"/>
      <c r="D19" s="306" t="s">
        <v>49</v>
      </c>
      <c r="E19" s="306"/>
      <c r="F19" s="307" t="s">
        <v>84</v>
      </c>
      <c r="G19" s="307"/>
      <c r="H19" s="307"/>
      <c r="I19" s="307"/>
      <c r="J19" s="14"/>
    </row>
    <row r="20" spans="3:10" ht="19.8" customHeight="1" x14ac:dyDescent="0.3">
      <c r="C20" s="11"/>
      <c r="D20" s="306"/>
      <c r="E20" s="306"/>
      <c r="F20" s="307"/>
      <c r="G20" s="307"/>
      <c r="H20" s="307"/>
      <c r="I20" s="307"/>
      <c r="J20" s="14"/>
    </row>
    <row r="21" spans="3:10" ht="14.4" customHeight="1" x14ac:dyDescent="0.3">
      <c r="C21" s="11"/>
      <c r="D21" s="310" t="s">
        <v>54</v>
      </c>
      <c r="E21" s="310"/>
      <c r="F21" s="307" t="s">
        <v>72</v>
      </c>
      <c r="G21" s="307"/>
      <c r="H21" s="307"/>
      <c r="I21" s="307"/>
      <c r="J21" s="14"/>
    </row>
    <row r="22" spans="3:10" ht="21" customHeight="1" x14ac:dyDescent="0.3">
      <c r="C22" s="11"/>
      <c r="D22" s="310"/>
      <c r="E22" s="310"/>
      <c r="F22" s="307"/>
      <c r="G22" s="307"/>
      <c r="H22" s="307"/>
      <c r="I22" s="307"/>
      <c r="J22" s="14"/>
    </row>
    <row r="23" spans="3:10" x14ac:dyDescent="0.3">
      <c r="C23" s="11"/>
      <c r="D23" s="306" t="s">
        <v>85</v>
      </c>
      <c r="E23" s="306"/>
      <c r="F23" s="307" t="s">
        <v>86</v>
      </c>
      <c r="G23" s="307"/>
      <c r="H23" s="307"/>
      <c r="I23" s="307"/>
      <c r="J23" s="14"/>
    </row>
    <row r="24" spans="3:10" ht="18" customHeight="1" x14ac:dyDescent="0.3">
      <c r="C24" s="11"/>
      <c r="D24" s="306"/>
      <c r="E24" s="306"/>
      <c r="F24" s="307"/>
      <c r="G24" s="307"/>
      <c r="H24" s="307"/>
      <c r="I24" s="307"/>
      <c r="J24" s="14"/>
    </row>
    <row r="25" spans="3:10" x14ac:dyDescent="0.3">
      <c r="C25" s="11"/>
      <c r="D25" s="306" t="s">
        <v>14</v>
      </c>
      <c r="E25" s="306"/>
      <c r="F25" s="308" t="s">
        <v>23</v>
      </c>
      <c r="G25" s="308"/>
      <c r="H25" s="308"/>
      <c r="I25" s="308"/>
      <c r="J25" s="14"/>
    </row>
    <row r="26" spans="3:10" x14ac:dyDescent="0.3">
      <c r="C26" s="11"/>
      <c r="D26" s="306"/>
      <c r="E26" s="306"/>
      <c r="F26" s="308"/>
      <c r="G26" s="308"/>
      <c r="H26" s="308"/>
      <c r="I26" s="308"/>
      <c r="J26" s="14"/>
    </row>
    <row r="27" spans="3:10" ht="15" thickBot="1" x14ac:dyDescent="0.35">
      <c r="C27" s="21"/>
      <c r="D27" s="46"/>
      <c r="E27" s="46"/>
      <c r="F27" s="46"/>
      <c r="G27" s="46"/>
      <c r="H27" s="46"/>
      <c r="I27" s="46"/>
      <c r="J27" s="22"/>
    </row>
  </sheetData>
  <mergeCells count="20">
    <mergeCell ref="D25:E26"/>
    <mergeCell ref="F25:I26"/>
    <mergeCell ref="D17:E18"/>
    <mergeCell ref="F17:I18"/>
    <mergeCell ref="D13:E14"/>
    <mergeCell ref="F13:I14"/>
    <mergeCell ref="D19:E20"/>
    <mergeCell ref="F19:I20"/>
    <mergeCell ref="D21:E22"/>
    <mergeCell ref="F21:I22"/>
    <mergeCell ref="D23:E24"/>
    <mergeCell ref="F23:I24"/>
    <mergeCell ref="D11:E12"/>
    <mergeCell ref="F11:I12"/>
    <mergeCell ref="D15:E16"/>
    <mergeCell ref="F15:I16"/>
    <mergeCell ref="D7:E8"/>
    <mergeCell ref="F7:I8"/>
    <mergeCell ref="D9:E10"/>
    <mergeCell ref="F9:I10"/>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67A9BC9E-9AA2-4D4C-BFD8-F843FBF3D3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2023-01-12T17:01:43Z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